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10"/>
  </bookViews>
  <sheets>
    <sheet name="20.12.2024" sheetId="1" r:id="rId1"/>
    <sheet name="13.02.2025 " sheetId="2" r:id="rId2"/>
    <sheet name="20.03.2025" sheetId="3" r:id="rId3"/>
    <sheet name="16.04.2025" sheetId="4" r:id="rId4"/>
    <sheet name="21.05.2025" sheetId="5" r:id="rId5"/>
    <sheet name="26.06.2025" sheetId="6" r:id="rId6"/>
    <sheet name="25.09.2025" sheetId="7" r:id="rId7"/>
    <sheet name="10.2025" sheetId="8" r:id="rId8"/>
    <sheet name="20.11.2025" sheetId="9" r:id="rId9"/>
    <sheet name="11.12.2025" sheetId="10" r:id="rId10"/>
    <sheet name="18.12.2025" sheetId="11" r:id="rId11"/>
  </sheets>
  <definedNames>
    <definedName name="_xlnm._FilterDatabase" localSheetId="8" hidden="1">'20.11.2025'!$M$1:$M$53</definedName>
    <definedName name="_xlnm._FilterDatabase" localSheetId="6" hidden="1">'25.09.2025'!$P$1:$P$84</definedName>
  </definedNames>
  <calcPr calcId="152511"/>
</workbook>
</file>

<file path=xl/calcChain.xml><?xml version="1.0" encoding="utf-8"?>
<calcChain xmlns="http://schemas.openxmlformats.org/spreadsheetml/2006/main">
  <c r="O36" i="11" l="1"/>
  <c r="H36" i="11"/>
  <c r="C36" i="11"/>
  <c r="G36" i="11" l="1"/>
  <c r="O38" i="10"/>
  <c r="G38" i="10"/>
  <c r="H38" i="10"/>
  <c r="C38" i="10"/>
  <c r="G50" i="9" l="1"/>
  <c r="H50" i="9" s="1"/>
  <c r="H49" i="9"/>
  <c r="E49" i="9" s="1"/>
  <c r="G49" i="9" s="1"/>
  <c r="G46" i="9"/>
  <c r="H43" i="9"/>
  <c r="G43" i="9" s="1"/>
  <c r="G40" i="9"/>
  <c r="K32" i="9"/>
  <c r="G32" i="9"/>
  <c r="H31" i="9"/>
  <c r="H26" i="9"/>
  <c r="G24" i="9"/>
  <c r="H23" i="9"/>
  <c r="E22" i="9"/>
  <c r="G22" i="9" s="1"/>
  <c r="H21" i="9"/>
  <c r="H20" i="9"/>
  <c r="E20" i="9" s="1"/>
  <c r="G20" i="9" s="1"/>
  <c r="G17" i="9"/>
  <c r="H16" i="9"/>
  <c r="G13" i="9"/>
  <c r="E13" i="9"/>
  <c r="H12" i="9"/>
  <c r="E12" i="9"/>
  <c r="G11" i="9"/>
  <c r="E11" i="9" s="1"/>
  <c r="H10" i="9"/>
  <c r="E10" i="9"/>
  <c r="G9" i="9"/>
  <c r="E9" i="9" s="1"/>
  <c r="H8" i="9"/>
  <c r="G8" i="9"/>
  <c r="G7" i="9"/>
  <c r="E7" i="9" s="1"/>
  <c r="G5" i="9"/>
  <c r="E5" i="9" s="1"/>
  <c r="H4" i="9"/>
  <c r="E4" i="9"/>
  <c r="G3" i="9"/>
  <c r="E3" i="9" s="1"/>
  <c r="D2" i="9"/>
  <c r="E2" i="9" s="1"/>
  <c r="G56" i="8" l="1"/>
  <c r="H56" i="8" s="1"/>
  <c r="H23" i="8"/>
  <c r="E23" i="8" s="1"/>
  <c r="G23" i="8" s="1"/>
  <c r="H53" i="8" l="1"/>
  <c r="E53" i="8" s="1"/>
  <c r="G53" i="8" s="1"/>
  <c r="G49" i="8"/>
  <c r="H46" i="8"/>
  <c r="G46" i="8" s="1"/>
  <c r="G43" i="8"/>
  <c r="K35" i="8"/>
  <c r="G35" i="8"/>
  <c r="H34" i="8"/>
  <c r="H29" i="8"/>
  <c r="G27" i="8"/>
  <c r="H26" i="8"/>
  <c r="E25" i="8"/>
  <c r="G25" i="8" s="1"/>
  <c r="H24" i="8"/>
  <c r="G20" i="8"/>
  <c r="H19" i="8"/>
  <c r="G15" i="8"/>
  <c r="E15" i="8"/>
  <c r="H14" i="8"/>
  <c r="E14" i="8"/>
  <c r="G13" i="8"/>
  <c r="E13" i="8"/>
  <c r="E12" i="8"/>
  <c r="C12" i="8"/>
  <c r="G11" i="8"/>
  <c r="E11" i="8" s="1"/>
  <c r="H10" i="8"/>
  <c r="E10" i="8"/>
  <c r="G9" i="8"/>
  <c r="E9" i="8" s="1"/>
  <c r="H8" i="8"/>
  <c r="G8" i="8"/>
  <c r="G7" i="8"/>
  <c r="E7" i="8" s="1"/>
  <c r="G5" i="8"/>
  <c r="E5" i="8" s="1"/>
  <c r="H4" i="8"/>
  <c r="E4" i="8"/>
  <c r="G3" i="8"/>
  <c r="E3" i="8" s="1"/>
  <c r="D2" i="8"/>
  <c r="E2" i="8" s="1"/>
  <c r="I70" i="7" l="1"/>
  <c r="F70" i="7" s="1"/>
  <c r="H70" i="7" s="1"/>
  <c r="I62" i="7" l="1"/>
  <c r="H62" i="7" s="1"/>
  <c r="H66" i="7" l="1"/>
  <c r="H59" i="7" l="1"/>
  <c r="L47" i="7"/>
  <c r="H47" i="7"/>
  <c r="I46" i="7"/>
  <c r="I41" i="7"/>
  <c r="H39" i="7"/>
  <c r="I38" i="7"/>
  <c r="F37" i="7"/>
  <c r="H37" i="7" s="1"/>
  <c r="I33" i="7"/>
  <c r="I31" i="7"/>
  <c r="F31" i="7" s="1"/>
  <c r="H31" i="7" s="1"/>
  <c r="H28" i="7"/>
  <c r="I27" i="7"/>
  <c r="H23" i="7"/>
  <c r="F23" i="7"/>
  <c r="I22" i="7"/>
  <c r="F22" i="7"/>
  <c r="H21" i="7"/>
  <c r="F21" i="7"/>
  <c r="F20" i="7"/>
  <c r="C20" i="7"/>
  <c r="H19" i="7"/>
  <c r="F19" i="7" s="1"/>
  <c r="F18" i="7"/>
  <c r="E18" i="7"/>
  <c r="E17" i="7"/>
  <c r="F17" i="7" s="1"/>
  <c r="E16" i="7"/>
  <c r="F16" i="7" s="1"/>
  <c r="H15" i="7"/>
  <c r="F15" i="7" s="1"/>
  <c r="I14" i="7"/>
  <c r="F14" i="7"/>
  <c r="H13" i="7"/>
  <c r="F13" i="7" s="1"/>
  <c r="I12" i="7"/>
  <c r="H12" i="7"/>
  <c r="H11" i="7"/>
  <c r="F11" i="7" s="1"/>
  <c r="H9" i="7"/>
  <c r="F9" i="7" s="1"/>
  <c r="I8" i="7"/>
  <c r="F8" i="7"/>
  <c r="H7" i="7"/>
  <c r="F7" i="7" s="1"/>
  <c r="E6" i="7"/>
  <c r="F6" i="7" s="1"/>
  <c r="E5" i="7"/>
  <c r="F5" i="7" s="1"/>
  <c r="E4" i="7"/>
  <c r="F4" i="7" s="1"/>
  <c r="E3" i="7"/>
  <c r="F3" i="7" s="1"/>
  <c r="I2" i="7"/>
  <c r="H2" i="7"/>
  <c r="H59" i="6" l="1"/>
  <c r="L47" i="6" l="1"/>
  <c r="H47" i="6"/>
  <c r="I46" i="6"/>
  <c r="I41" i="6"/>
  <c r="H39" i="6"/>
  <c r="I38" i="6"/>
  <c r="F37" i="6"/>
  <c r="H37" i="6" s="1"/>
  <c r="I33" i="6"/>
  <c r="I31" i="6"/>
  <c r="F31" i="6" s="1"/>
  <c r="H31" i="6" s="1"/>
  <c r="H28" i="6"/>
  <c r="I27" i="6"/>
  <c r="H23" i="6"/>
  <c r="F23" i="6"/>
  <c r="I22" i="6"/>
  <c r="F22" i="6"/>
  <c r="H21" i="6"/>
  <c r="F21" i="6"/>
  <c r="F20" i="6"/>
  <c r="C20" i="6"/>
  <c r="H19" i="6"/>
  <c r="F19" i="6" s="1"/>
  <c r="F18" i="6"/>
  <c r="E18" i="6"/>
  <c r="E17" i="6"/>
  <c r="F17" i="6" s="1"/>
  <c r="E16" i="6"/>
  <c r="F16" i="6" s="1"/>
  <c r="H15" i="6"/>
  <c r="F15" i="6" s="1"/>
  <c r="I14" i="6"/>
  <c r="F14" i="6"/>
  <c r="H13" i="6"/>
  <c r="F13" i="6" s="1"/>
  <c r="I12" i="6"/>
  <c r="H12" i="6"/>
  <c r="H11" i="6"/>
  <c r="F11" i="6" s="1"/>
  <c r="H9" i="6"/>
  <c r="F9" i="6" s="1"/>
  <c r="I8" i="6"/>
  <c r="F8" i="6"/>
  <c r="H7" i="6"/>
  <c r="F7" i="6" s="1"/>
  <c r="E6" i="6"/>
  <c r="F6" i="6" s="1"/>
  <c r="E5" i="6"/>
  <c r="F5" i="6" s="1"/>
  <c r="E4" i="6"/>
  <c r="F4" i="6" s="1"/>
  <c r="E3" i="6"/>
  <c r="F3" i="6" s="1"/>
  <c r="I2" i="6"/>
  <c r="H2" i="6"/>
  <c r="H41" i="5" l="1"/>
  <c r="G66" i="5"/>
  <c r="D66" i="5"/>
  <c r="L60" i="5"/>
  <c r="H60" i="5"/>
  <c r="I59" i="5"/>
  <c r="I54" i="5"/>
  <c r="H52" i="5"/>
  <c r="I51" i="5"/>
  <c r="F50" i="5"/>
  <c r="H50" i="5" s="1"/>
  <c r="I46" i="5"/>
  <c r="I44" i="5"/>
  <c r="F44" i="5" s="1"/>
  <c r="H44" i="5" s="1"/>
  <c r="I40" i="5"/>
  <c r="C37" i="5"/>
  <c r="I34" i="5"/>
  <c r="H32" i="5"/>
  <c r="C32" i="5"/>
  <c r="I30" i="5"/>
  <c r="H30" i="5"/>
  <c r="H29" i="5"/>
  <c r="I29" i="5" s="1"/>
  <c r="H27" i="5"/>
  <c r="E27" i="5"/>
  <c r="F27" i="5" s="1"/>
  <c r="E26" i="5"/>
  <c r="I26" i="5" s="1"/>
  <c r="H25" i="5"/>
  <c r="F25" i="5"/>
  <c r="I24" i="5"/>
  <c r="F24" i="5"/>
  <c r="H23" i="5"/>
  <c r="F23" i="5"/>
  <c r="F22" i="5"/>
  <c r="C22" i="5"/>
  <c r="C66" i="5" s="1"/>
  <c r="E21" i="5"/>
  <c r="F21" i="5" s="1"/>
  <c r="H20" i="5"/>
  <c r="E20" i="5" s="1"/>
  <c r="F20" i="5" s="1"/>
  <c r="H19" i="5"/>
  <c r="F19" i="5"/>
  <c r="F18" i="5"/>
  <c r="E18" i="5"/>
  <c r="E17" i="5"/>
  <c r="F17" i="5" s="1"/>
  <c r="E16" i="5"/>
  <c r="F16" i="5" s="1"/>
  <c r="H15" i="5"/>
  <c r="F15" i="5" s="1"/>
  <c r="I14" i="5"/>
  <c r="F14" i="5"/>
  <c r="H13" i="5"/>
  <c r="F13" i="5" s="1"/>
  <c r="I12" i="5"/>
  <c r="H12" i="5"/>
  <c r="H11" i="5"/>
  <c r="F11" i="5" s="1"/>
  <c r="H9" i="5"/>
  <c r="F9" i="5" s="1"/>
  <c r="I8" i="5"/>
  <c r="F8" i="5"/>
  <c r="H7" i="5"/>
  <c r="F7" i="5" s="1"/>
  <c r="E6" i="5"/>
  <c r="F6" i="5" s="1"/>
  <c r="E5" i="5"/>
  <c r="F5" i="5" s="1"/>
  <c r="E4" i="5"/>
  <c r="F4" i="5" s="1"/>
  <c r="E3" i="5"/>
  <c r="F3" i="5" s="1"/>
  <c r="I2" i="5"/>
  <c r="H2" i="5"/>
  <c r="H66" i="5" l="1"/>
  <c r="F66" i="5"/>
  <c r="E66" i="5"/>
  <c r="F23" i="4"/>
  <c r="H23" i="4"/>
  <c r="L60" i="4"/>
  <c r="H60" i="4"/>
  <c r="D61" i="4"/>
  <c r="G61" i="4"/>
  <c r="I59" i="4"/>
  <c r="I54" i="4" l="1"/>
  <c r="H52" i="4"/>
  <c r="I51" i="4"/>
  <c r="F50" i="4"/>
  <c r="H50" i="4" s="1"/>
  <c r="I46" i="4"/>
  <c r="I44" i="4"/>
  <c r="F44" i="4" s="1"/>
  <c r="H44" i="4" s="1"/>
  <c r="I41" i="4"/>
  <c r="I40" i="4"/>
  <c r="C37" i="4"/>
  <c r="I34" i="4"/>
  <c r="H32" i="4"/>
  <c r="C32" i="4"/>
  <c r="I30" i="4"/>
  <c r="H30" i="4"/>
  <c r="H29" i="4"/>
  <c r="I29" i="4" s="1"/>
  <c r="H27" i="4"/>
  <c r="E26" i="4"/>
  <c r="I26" i="4" s="1"/>
  <c r="H25" i="4"/>
  <c r="F25" i="4"/>
  <c r="I24" i="4"/>
  <c r="F24" i="4"/>
  <c r="F22" i="4"/>
  <c r="C22" i="4"/>
  <c r="E21" i="4"/>
  <c r="F21" i="4" s="1"/>
  <c r="H20" i="4"/>
  <c r="E20" i="4" s="1"/>
  <c r="F20" i="4" s="1"/>
  <c r="H19" i="4"/>
  <c r="F19" i="4" s="1"/>
  <c r="F18" i="4"/>
  <c r="E18" i="4"/>
  <c r="E17" i="4"/>
  <c r="F17" i="4" s="1"/>
  <c r="E16" i="4"/>
  <c r="F16" i="4" s="1"/>
  <c r="H15" i="4"/>
  <c r="F15" i="4"/>
  <c r="I14" i="4"/>
  <c r="F14" i="4"/>
  <c r="H13" i="4"/>
  <c r="F13" i="4" s="1"/>
  <c r="I12" i="4"/>
  <c r="H12" i="4"/>
  <c r="H11" i="4"/>
  <c r="F11" i="4" s="1"/>
  <c r="H9" i="4"/>
  <c r="F9" i="4" s="1"/>
  <c r="I8" i="4"/>
  <c r="F8" i="4"/>
  <c r="H7" i="4"/>
  <c r="F7" i="4" s="1"/>
  <c r="E6" i="4"/>
  <c r="F6" i="4" s="1"/>
  <c r="E5" i="4"/>
  <c r="F5" i="4" s="1"/>
  <c r="E4" i="4"/>
  <c r="E3" i="4"/>
  <c r="I2" i="4"/>
  <c r="H2" i="4"/>
  <c r="C61" i="4" l="1"/>
  <c r="H61" i="4"/>
  <c r="F3" i="4"/>
  <c r="F4" i="4"/>
  <c r="E27" i="4"/>
  <c r="F27" i="4" s="1"/>
  <c r="H14" i="3"/>
  <c r="F14" i="3"/>
  <c r="E61" i="4" l="1"/>
  <c r="F61" i="4"/>
  <c r="H54" i="3"/>
  <c r="G52" i="3"/>
  <c r="H51" i="3"/>
  <c r="F50" i="3"/>
  <c r="G50" i="3" s="1"/>
  <c r="H46" i="3"/>
  <c r="H44" i="3"/>
  <c r="F44" i="3" s="1"/>
  <c r="G44" i="3" s="1"/>
  <c r="H41" i="3"/>
  <c r="H40" i="3"/>
  <c r="C37" i="3"/>
  <c r="H34" i="3"/>
  <c r="G32" i="3"/>
  <c r="C32" i="3"/>
  <c r="H30" i="3"/>
  <c r="G30" i="3"/>
  <c r="G29" i="3"/>
  <c r="H29" i="3" s="1"/>
  <c r="G27" i="3"/>
  <c r="E27" i="3" s="1"/>
  <c r="E26" i="3"/>
  <c r="H26" i="3" s="1"/>
  <c r="G25" i="3"/>
  <c r="F25" i="3"/>
  <c r="H24" i="3"/>
  <c r="F24" i="3"/>
  <c r="G23" i="3"/>
  <c r="F23" i="3" s="1"/>
  <c r="F22" i="3"/>
  <c r="C22" i="3"/>
  <c r="E21" i="3"/>
  <c r="F21" i="3" s="1"/>
  <c r="G20" i="3"/>
  <c r="E20" i="3" s="1"/>
  <c r="F20" i="3" s="1"/>
  <c r="G19" i="3"/>
  <c r="F19" i="3"/>
  <c r="F18" i="3"/>
  <c r="E18" i="3"/>
  <c r="E17" i="3"/>
  <c r="F17" i="3" s="1"/>
  <c r="E16" i="3"/>
  <c r="F16" i="3" s="1"/>
  <c r="G15" i="3"/>
  <c r="F15" i="3" s="1"/>
  <c r="G13" i="3"/>
  <c r="F13" i="3" s="1"/>
  <c r="H12" i="3"/>
  <c r="G12" i="3"/>
  <c r="G11" i="3"/>
  <c r="F11" i="3" s="1"/>
  <c r="G9" i="3"/>
  <c r="F9" i="3" s="1"/>
  <c r="H8" i="3"/>
  <c r="F8" i="3"/>
  <c r="G7" i="3"/>
  <c r="F7" i="3" s="1"/>
  <c r="E6" i="3"/>
  <c r="F6" i="3" s="1"/>
  <c r="E5" i="3"/>
  <c r="F5" i="3" s="1"/>
  <c r="E4" i="3"/>
  <c r="F4" i="3" s="1"/>
  <c r="E3" i="3"/>
  <c r="F3" i="3" s="1"/>
  <c r="H2" i="3"/>
  <c r="G2" i="3"/>
  <c r="E59" i="3" l="1"/>
  <c r="F27" i="3"/>
  <c r="F59" i="3" s="1"/>
  <c r="H51" i="2"/>
  <c r="H41" i="2"/>
  <c r="F50" i="2"/>
  <c r="G50" i="2" s="1"/>
  <c r="H46" i="2"/>
  <c r="G52" i="2"/>
  <c r="H44" i="2"/>
  <c r="F44" i="2" s="1"/>
  <c r="G44" i="2" s="1"/>
  <c r="H40" i="2"/>
  <c r="C37" i="2"/>
  <c r="H34" i="2"/>
  <c r="G32" i="2"/>
  <c r="C32" i="2"/>
  <c r="H30" i="2"/>
  <c r="G30" i="2"/>
  <c r="G29" i="2"/>
  <c r="H29" i="2" s="1"/>
  <c r="G27" i="2"/>
  <c r="E26" i="2"/>
  <c r="H26" i="2" s="1"/>
  <c r="G25" i="2"/>
  <c r="F25" i="2"/>
  <c r="H24" i="2"/>
  <c r="F24" i="2"/>
  <c r="G23" i="2"/>
  <c r="F23" i="2" s="1"/>
  <c r="F22" i="2"/>
  <c r="C22" i="2"/>
  <c r="E21" i="2"/>
  <c r="F21" i="2" s="1"/>
  <c r="G20" i="2"/>
  <c r="E20" i="2" s="1"/>
  <c r="F20" i="2" s="1"/>
  <c r="G19" i="2"/>
  <c r="F19" i="2" s="1"/>
  <c r="F18" i="2"/>
  <c r="E18" i="2"/>
  <c r="E17" i="2"/>
  <c r="F17" i="2" s="1"/>
  <c r="E16" i="2"/>
  <c r="F16" i="2" s="1"/>
  <c r="G15" i="2"/>
  <c r="F15" i="2" s="1"/>
  <c r="E14" i="2"/>
  <c r="F14" i="2" s="1"/>
  <c r="G13" i="2"/>
  <c r="F13" i="2" s="1"/>
  <c r="H12" i="2"/>
  <c r="G12" i="2"/>
  <c r="G11" i="2"/>
  <c r="F11" i="2" s="1"/>
  <c r="G9" i="2"/>
  <c r="F9" i="2" s="1"/>
  <c r="H8" i="2"/>
  <c r="F8" i="2"/>
  <c r="G7" i="2"/>
  <c r="F7" i="2" s="1"/>
  <c r="E6" i="2"/>
  <c r="F6" i="2" s="1"/>
  <c r="E5" i="2"/>
  <c r="F5" i="2" s="1"/>
  <c r="E4" i="2"/>
  <c r="E3" i="2"/>
  <c r="F3" i="2" s="1"/>
  <c r="H2" i="2"/>
  <c r="G2" i="2"/>
  <c r="H40" i="1"/>
  <c r="F40" i="1" s="1"/>
  <c r="G40" i="1" s="1"/>
  <c r="G42" i="1"/>
  <c r="H38" i="1"/>
  <c r="F4" i="2" l="1"/>
  <c r="E27" i="2"/>
  <c r="E53" i="2" s="1"/>
  <c r="F25" i="1"/>
  <c r="F27" i="2" l="1"/>
  <c r="F53" i="2" s="1"/>
  <c r="H12" i="1"/>
  <c r="C36" i="1" l="1"/>
  <c r="H33" i="1" l="1"/>
  <c r="E14" i="1" l="1"/>
  <c r="H30" i="1" l="1"/>
  <c r="G30" i="1"/>
  <c r="G31" i="1"/>
  <c r="C31" i="1"/>
  <c r="G29" i="1"/>
  <c r="H29" i="1" s="1"/>
  <c r="H24" i="1"/>
  <c r="F22" i="1"/>
  <c r="G12" i="1"/>
  <c r="H8" i="1"/>
  <c r="F8" i="1"/>
  <c r="E26" i="1" l="1"/>
  <c r="H26" i="1" s="1"/>
  <c r="G19" i="1" l="1"/>
  <c r="C22" i="1" l="1"/>
  <c r="G15" i="1" l="1"/>
  <c r="F15" i="1" s="1"/>
  <c r="G11" i="1"/>
  <c r="F11" i="1" s="1"/>
  <c r="G9" i="1"/>
  <c r="G7" i="1"/>
  <c r="F7" i="1" s="1"/>
  <c r="G25" i="1"/>
  <c r="G13" i="1"/>
  <c r="F13" i="1" s="1"/>
  <c r="F19" i="1"/>
  <c r="E21" i="1"/>
  <c r="F21" i="1" s="1"/>
  <c r="F18" i="1"/>
  <c r="E17" i="1"/>
  <c r="E16" i="1"/>
  <c r="E18" i="1"/>
  <c r="F24" i="1"/>
  <c r="F14" i="1"/>
  <c r="E6" i="1"/>
  <c r="F6" i="1" s="1"/>
  <c r="E5" i="1"/>
  <c r="F5" i="1" s="1"/>
  <c r="E4" i="1"/>
  <c r="F4" i="1" s="1"/>
  <c r="E3" i="1"/>
  <c r="F3" i="1" l="1"/>
  <c r="F16" i="1"/>
  <c r="F9" i="1"/>
  <c r="F17" i="1"/>
  <c r="G2" i="1"/>
  <c r="G27" i="1" l="1"/>
  <c r="E27" i="1" l="1"/>
  <c r="F27" i="1" s="1"/>
  <c r="G23" i="1"/>
  <c r="F23" i="1" s="1"/>
  <c r="G20" i="1"/>
  <c r="H2" i="1"/>
  <c r="E20" i="1" l="1"/>
  <c r="E43" i="1" s="1"/>
  <c r="F20" i="1" l="1"/>
  <c r="F43" i="1" s="1"/>
</calcChain>
</file>

<file path=xl/sharedStrings.xml><?xml version="1.0" encoding="utf-8"?>
<sst xmlns="http://schemas.openxmlformats.org/spreadsheetml/2006/main" count="2292" uniqueCount="413">
  <si>
    <t>Rozbudowa i przebudowa oczyszczalni ścieków w Markowej- ETAP 2</t>
  </si>
  <si>
    <t>Nadzór inwestorski nad rozbudową i przebudową oczyszczalni ścieków w Markowej</t>
  </si>
  <si>
    <t>„Budowa sieci kanalizacji sanitarnej w miejscowości Husów i Manasterz”</t>
  </si>
  <si>
    <t>Inspektor nadzoru</t>
  </si>
  <si>
    <t>„Przebudowa, remont, konserwacja i restauracja zabytkowego Domu Ludowego im. Wincentego Witosa z XIX wieku w Markowej”</t>
  </si>
  <si>
    <t xml:space="preserve">Inspektor nadzoru </t>
  </si>
  <si>
    <t>„Poprawa efektywności energetycznej  instalacji oświetleniowej  na terenie Gminy Markowa”</t>
  </si>
  <si>
    <t>„Przebudowa i modernizacja infrastruktury drogowej na terenie Gminy Markowa”</t>
  </si>
  <si>
    <t>Zabezpieczenie przez Gminę Markowa wkładu własnego na zadanie Powiatu Łańcuckiego pn.” Remont drogi powiatowej nr 1544R w miejscowości Husów” (RFRD)</t>
  </si>
  <si>
    <t xml:space="preserve">„Przebudowa drogi gminnej nr 109916R Boratynówka Husów” </t>
  </si>
  <si>
    <t>Remont drogi  gminnej, publicznej nr 109909R  w km 0+000÷3+080 w miejscowości Markowa i  3+100 ÷ 4+500 w miejscowości Husów”</t>
  </si>
  <si>
    <t>„Cyfryzacja usług w Gminie Markowa”</t>
  </si>
  <si>
    <t>Budowa sieci kanalizacji sanitarnej w miejscowości Husów i Tarnawka.</t>
  </si>
  <si>
    <t>do kiedy przetarg</t>
  </si>
  <si>
    <t xml:space="preserve">do kiedy realizacja </t>
  </si>
  <si>
    <t>do kiedy rozliczenie</t>
  </si>
  <si>
    <t>POLSKI ŁAD</t>
  </si>
  <si>
    <t xml:space="preserve">wartośc całkowita </t>
  </si>
  <si>
    <t>wkład własny</t>
  </si>
  <si>
    <t>wartość dofinansowania</t>
  </si>
  <si>
    <t>Okno płatnicze 15 i 25 każdego miesiąca. Wniosek o środki należy złożyć 7 dni roboczych przed oknem płatniczym.</t>
  </si>
  <si>
    <t>26.05.2025- złożenie wniosku o wypłatę do BGK, 
15.06.2025- wpływ środków na konto gminy i zapłata fv</t>
  </si>
  <si>
    <t>23.05.2025- wystawienie fv przez wykonawcę</t>
  </si>
  <si>
    <t>"Poprawa efektywności energetycznej oświetlenia na terenie Gminy Markowa"- Rozświetlamy Polskę</t>
  </si>
  <si>
    <t>„Poprawa efektywności energetycznej budynków zlokalizowanych na terenie Gminy Markowa”(remiza OSP Husów i SP Markowa)</t>
  </si>
  <si>
    <t>„Przebudowa drogi gminnej nr 109916R Boratynówka Husów” 
(PROW 2014-2020)</t>
  </si>
  <si>
    <t>nazwa zadania</t>
  </si>
  <si>
    <t>lp.</t>
  </si>
  <si>
    <t xml:space="preserve">Fundusz autobusowy </t>
  </si>
  <si>
    <t>Podpisana umowa - realizacja w toku</t>
  </si>
  <si>
    <t>30.05.2025- wystawienie fv</t>
  </si>
  <si>
    <t>legenda</t>
  </si>
  <si>
    <t>RZĄDOWY FUNDUSZ ROZWOJU DRÓG</t>
  </si>
  <si>
    <t>31.12.2025- WOP</t>
  </si>
  <si>
    <t>Opracowanie dokumentacji projektowej na zabezpieczenie osuwiska w Husowie</t>
  </si>
  <si>
    <t>Poprawa poziomu Cyberbezpieczeństwa w Urzędzie Gminy Markowa.</t>
  </si>
  <si>
    <t>UWAGI</t>
  </si>
  <si>
    <t>wkład własny 2024</t>
  </si>
  <si>
    <t>wkład własny 2025</t>
  </si>
  <si>
    <t>wkład własny 2023</t>
  </si>
  <si>
    <t xml:space="preserve">Refundacja WOP do 30.06.2025-Urząd Marszałkowski </t>
  </si>
  <si>
    <r>
      <rPr>
        <b/>
        <sz val="12"/>
        <color theme="1"/>
        <rFont val="Calibri"/>
        <family val="2"/>
        <charset val="238"/>
        <scheme val="minor"/>
      </rPr>
      <t>I transza-</t>
    </r>
    <r>
      <rPr>
        <sz val="12"/>
        <color theme="1"/>
        <rFont val="Calibri"/>
        <family val="2"/>
        <charset val="238"/>
        <scheme val="minor"/>
      </rPr>
      <t xml:space="preserve"> wkład własny 20.408,16 zł brutto do 31.12.2024
</t>
    </r>
    <r>
      <rPr>
        <b/>
        <sz val="12"/>
        <color theme="1"/>
        <rFont val="Calibri"/>
        <family val="2"/>
        <charset val="238"/>
        <scheme val="minor"/>
      </rPr>
      <t>II transza 2025</t>
    </r>
    <r>
      <rPr>
        <sz val="12"/>
        <color theme="1"/>
        <rFont val="Calibri"/>
        <family val="2"/>
        <charset val="238"/>
        <scheme val="minor"/>
      </rPr>
      <t xml:space="preserve"> (będą dwie fv)- 471 852,44 brutto  pierwsza fv jako wkład własny Gminy Markowa, 274 277,86 brutto druga fv - środki z BGK
</t>
    </r>
    <r>
      <rPr>
        <b/>
        <sz val="12"/>
        <color theme="1"/>
        <rFont val="Calibri"/>
        <family val="2"/>
        <charset val="238"/>
        <scheme val="minor"/>
      </rPr>
      <t xml:space="preserve">III transza 2025 </t>
    </r>
    <r>
      <rPr>
        <sz val="12"/>
        <color theme="1"/>
        <rFont val="Calibri"/>
        <family val="2"/>
        <charset val="238"/>
        <scheme val="minor"/>
      </rPr>
      <t>(jedna fv)- 
725 722,14 brutto- środki BGK</t>
    </r>
  </si>
  <si>
    <t>Podpisana umowa</t>
  </si>
  <si>
    <t>W dniu 20.05.2024 udostępniona została Promesa. 
W dniu 24.05.2024  podpisano  umowę z wykonawcą
- realizacja w toku</t>
  </si>
  <si>
    <t>Zadanie realizowane w ramach dofinansowania z Programu Rządowwgo Infrastruktura Domów Kultury. W ramach inwestycji „Przebudowa, rozbudowa, remont (konserwacja i restauracja) zabytkowego budynku Domu Ludowego oraz przebudowa budynku Centrum Kultury w Markowej – etap II"- 31.10.2024</t>
  </si>
  <si>
    <t>wkład własny zapłacony 5% +
I etap- fv wystawiona w lipcu 2024 50% płatności
II etap- fv 18.12.2024
termin umowny 18.01.2025</t>
  </si>
  <si>
    <t>Do 12 miesięcy</t>
  </si>
  <si>
    <t>15 miesięcy -  od podpisania umowy</t>
  </si>
  <si>
    <t>Do 12 miesięcy od podpisania umowy</t>
  </si>
  <si>
    <t>umowa podpisana - środki zabezpieczone w budżecie</t>
  </si>
  <si>
    <t>Podpisana umowa 14.12.2023
 realizacja w toku - zakończona została procedura ustalenia granic pasa drogowego - wykonawca przystąpil do robót budowlanych.</t>
  </si>
  <si>
    <t>Podpisana umowa - 08.08.2024</t>
  </si>
  <si>
    <t>14 miesięcy -  od podpisania umowy</t>
  </si>
  <si>
    <t>wyłoniony wykonawca w trybie zapytania ofertowego - trawja prace projektowe</t>
  </si>
  <si>
    <t>Remont drogi  gminnej, publicznej nr 109992R  w km 0+006÷2+195 i 2+200÷3+016 w miejscowości Markowa”</t>
  </si>
  <si>
    <t>50 ÷ 80%</t>
  </si>
  <si>
    <t>wniosek złozony w dniu  26.08.2024</t>
  </si>
  <si>
    <t>Umowa została podpisana. Zgodnie z załozeniami umowy Gmina zobligowana została do przeprowadzenia ankiety. Ankieta została opracowana Jesteśmy na etapie przygotowania postępowania przetargowego. Okres realizacji projektu wynosi maksymalnie 24 miesiące od dnia wejścia w życie Umowy o powierzenie grantu, jednak nie później niż do 30.06.2026 r.</t>
  </si>
  <si>
    <t>W miesiącu czerwcu została podpisana umowa o dofinansowanie trwa przygotowanie postępownia przetargowego</t>
  </si>
  <si>
    <t>na etapie przygotowania zapytania ofertowego na wyłonienie inspektora nadzoru.</t>
  </si>
  <si>
    <t xml:space="preserve">Inspektor nadzoru  </t>
  </si>
  <si>
    <t>na etapie przygotowania zapytania ofertowego na wyłonienie inspektora nadzoru</t>
  </si>
  <si>
    <t>"Zakup środka trwałego służącego wykonywaniu zadań związanych z zapobieganiem i usuwaniem skutków klęsk żywiołowych na terenie Gminy Markowa"</t>
  </si>
  <si>
    <t>Podkarpacki Program Odnowy Wsi na lata 2021-2025 "Modernizacja placu zabaw w miejscowości Tarnawka"</t>
  </si>
  <si>
    <t>Fundusz Ochrony Gruntów Rolnych "Modernizacja drogi Granicznej  w Markowej"</t>
  </si>
  <si>
    <t xml:space="preserve">Gmina Markowa w dniu 13.09.2024 złożyła do ZDP w Łańcucie wniosek  o ujecie w planie finansowym ZDP w Łańcucie na rok  budżetowy 2025 oraz realizację zadania w powiatowej infrastrukturze drogowej współfinansowanego przesz JST  trybie Lokalnych Inicjatyw Lokalnych </t>
  </si>
  <si>
    <t>Zadanie palnowane do realizacji w 2025 roku</t>
  </si>
  <si>
    <t>Wniosek do Zarządu Dróg Powiatowych w Łańcucie  o ujęcie w planie finansowym ZDP w Łańcucie na rok  budżetowy 2025 oraz realizację zadania w powiatowej infrastrukturze drogowej współfinansowanego przesz JST  trybie Lokalnych Inicjatyw Lokalnych 
"Remont chodnika o długości 858 mb (odcinki: 60mb od adresu Markowa 1137 do 1147, 75 mb od adresu Markowa 1705 do 1710 ,  723 mb od adresu Markowa 1747 do granicy powiatu ), przy drodze powiatowej nr 1543 R Markowa- (granica gr. powiatu) Gać w miejscowości Markowa"</t>
  </si>
  <si>
    <t xml:space="preserve">Podpisana umowa </t>
  </si>
  <si>
    <t>Gmina Markowa w dniu 31.10.2024 złożyła  wniosek  o dofinansiowanie na budowe kanalizacji sanitarnej w miejscowosci Husów i Tarnawka- łacznie 7, 275 km</t>
  </si>
  <si>
    <t xml:space="preserve">Złożono wniosek- trwa ocena </t>
  </si>
  <si>
    <t>"Budowa kanalizacji sanitarnej na terenie Gminy Matkowa" Fundusze Europejskie dla Podkarpacia na lata 2021-2027</t>
  </si>
  <si>
    <t>Wykonanie dachu na budynku magazynowym w Tarnawce</t>
  </si>
  <si>
    <t>Modernizacja stadionu w Husowie</t>
  </si>
  <si>
    <t>Aktywna Szkoła - sprzęt sportowy dla szkół</t>
  </si>
  <si>
    <t xml:space="preserve"> Wykonana została ekspertyza technuiczna stanu płyty- koniecznośc rozbiórki i wykonannia nowej płyty pokrywowej obiektu, ze wzglegu na zły stan techniczny. Projekt zamienny został opracowany. Wykonawca obecie wycenia roboty dodatkowe i szacuje czas konieczny do zakończenia inwestycji.</t>
  </si>
  <si>
    <t xml:space="preserve">  Realizacja zadania zgodnie z harmonogramem. Został zapłacony wkład własny- 28 966,06 i pierwsza transza ze środków BGK -709 668,27</t>
  </si>
  <si>
    <t>Włoniony inspektor dla zadania</t>
  </si>
  <si>
    <t xml:space="preserve">Podpisana umowa - realizacja w toku. Wykonawca przygotowuje szczegółowy harmonogram robót do uzgodnienia z kierownikami placówek. Wykonawca przedłożył  do akceptacji widoki elewacji dla obiektów: szkoły i OSP. </t>
  </si>
  <si>
    <t xml:space="preserve">Wyłoniony wykonawca zadania.  W dniu 20.12.2024 podpisanie umowy z wykonawcą. </t>
  </si>
  <si>
    <t>W ramach zadania został zapłacony wkład wasny w wysokosci- 69 897,38</t>
  </si>
  <si>
    <t>Podpisana umowa z inmspektorem nadzoru.</t>
  </si>
  <si>
    <t>Wyłoniony wykonawca zadania. Kontroferent złozył odwołanie do KIO- obecnie gmina uzupełnia dokumenty w  Izbie Odwoławczej i czeka na wyznaczenie terminu  rozprawy.</t>
  </si>
  <si>
    <t>Inwestycja w toku- został zaplacony wkład własny dla zadania -  20 408,16 zł. Opracowany został projekt budowlany, wykonawca będzie rozpoczynał proceduręuzyskania  pozwolenie na budowę</t>
  </si>
  <si>
    <t xml:space="preserve">Zadanie zostało zakończone. Obecnie trwa opracowanie dokumentów do rozliczenia końcowego inwestycji. </t>
  </si>
  <si>
    <t xml:space="preserve">Zadanie zostało zakończone.  </t>
  </si>
  <si>
    <t>Zadanie w toku i zgodnie z harmonogramem. Został zapłaconmy wklad wlasny-28 831,00 zł i pierwsza transza z BGK - 706 347,17 zł</t>
  </si>
  <si>
    <t xml:space="preserve">Zadanie w toku i zgodnie z harmonogramem. </t>
  </si>
  <si>
    <t xml:space="preserve">Zadanie zostało zakończone. Złożono rozliczenie końcowe zadania. </t>
  </si>
  <si>
    <t>Zakończone</t>
  </si>
  <si>
    <t>zakończone</t>
  </si>
  <si>
    <t>Fundusz Sołecki- zakończone</t>
  </si>
  <si>
    <t xml:space="preserve">Zakończone zadanie. </t>
  </si>
  <si>
    <t>W dniu 09.12.2024 został złożony  wniosek o dofinansowanie na przewozy autobusowe o charakterze użyteczności publicznej  na rok 2025. Złożony wniosek zaklada wydłużenie  linii autobusowej Markowa Skrzyżowanie -Husów- Tarnawka  o odcinek w Husowie.</t>
  </si>
  <si>
    <t>Narodowy Program Rozwoju Czytelnictwa na rok 2025</t>
  </si>
  <si>
    <t>Husów, Chata Jana Raka (XVIII w.); wymiana pokrycia dachowego i zdegradowanych elementów więźby dachowej.</t>
  </si>
  <si>
    <t>Gmina złożyła wniosek o dofinansowanie zadania realizowanego ze środków pozostających w dyspozycji Ministra Kultury i Dziedzictwa Narodowego w ramach programu
Ochrona zabytków 2025. Wniosek złożono na dofinansowanie w wysokości 100%.</t>
  </si>
  <si>
    <t>Infrastruktura Domów Kultury</t>
  </si>
  <si>
    <t>Gmina złożyła wniosek o dofinansowanie zadania realizowanego ze środków pozostających w dyspozycji Ministra Kultury i
Dziedzictwa Narodowego w ramach programu
Infrastruktura domów kultury 2025</t>
  </si>
  <si>
    <t>Zakup i montaż wyposażenia do Domu Ludowego im. Wincentego Witosa w Markowej</t>
  </si>
  <si>
    <t>zadanie obejmuje zakup i montaż oświetlenia oraz nagłośnienia do Domu Ludowego w Markowej</t>
  </si>
  <si>
    <t>zadanie obejmuje wymianę pokrycia dachowego i zdegradowanych elementów więźby dachowej</t>
  </si>
  <si>
    <t>zadanie obejmuje zakup nowości wydawniczych do placówek wychowania przedszkolnego.</t>
  </si>
  <si>
    <t>Z tańcem za pan brat - wspólnie się uczmy, bawimy i tworzymy !</t>
  </si>
  <si>
    <t>50 000,00- rok 2025
50 000,00- rok 2026</t>
  </si>
  <si>
    <t>zadanie obejmuje organizację cyklu zajęć i warsztatów tanecznych dla wszystkich przedszkolaków z terenu Gminy Markowa. Realizatorem zadania będzie Towarzystwo Oświatowo-Kulturalne TAHUMA</t>
  </si>
  <si>
    <t>Gmina złozyła wniosek o dofinansowanie w ramach Programu NOWEFIO - 2025</t>
  </si>
  <si>
    <t>Gmina złożyła wniosek o dofinansowanie zadania w ramach Narodowego Programu Rozwoju Czytelnictwa na rok 2025</t>
  </si>
  <si>
    <t>Budowa kanalizacji sanitarnej  i wodociagowej dla miejscowości Husów Gmina Markowa</t>
  </si>
  <si>
    <t xml:space="preserve">W wyniku przyznania dodatkowych środków na nabór przeprowadzony w 2022 roku do Programu Rozwoju Obszarów Wiejskich na lata 2014-2020, Gmina Markowa uzyskała dofinansowanie na złożony wniosek . </t>
  </si>
  <si>
    <t xml:space="preserve">zadanie obejmuje budowę kanzalizacji saniternej w Husowie- kolektor główny do wyskokości Szkoły Podstawowej.
Obecnie trwaja prace nad przygotowaniem dokumentacji przetargowej. </t>
  </si>
  <si>
    <t>Gmina Markowa znajduje się na liscie rezerwowej (16 miejsce)</t>
  </si>
  <si>
    <t xml:space="preserve">Zadanie zostało zakończone. </t>
  </si>
  <si>
    <t>Zadanie zostało zakończone.</t>
  </si>
  <si>
    <t>Gmina złożyła wniosek do Samorządu Województwa Podkarpackiego o dotację na prace konserwatorskie, restauratorskie 
lub roboty budowlane przy zabytku. Wniosek złożono na dofinansowanie w wysokości 100%.</t>
  </si>
  <si>
    <t>wniosek złożony w dniu  26.08.2024</t>
  </si>
  <si>
    <t>Trwa wetryfikacja wyceny prac dodatkowych wynikających z wykonanej ekspertyzy. Wykonane zostały kontrolne wyceny mające na celu obiektyewną weryfikację kosztów.</t>
  </si>
  <si>
    <t xml:space="preserve">Podpisana umowa - realizacja w toku. </t>
  </si>
  <si>
    <t>.</t>
  </si>
  <si>
    <t>Wyrokiem KIO zostało uznane odwołanie wykonawcy.</t>
  </si>
  <si>
    <t xml:space="preserve">W dniu dzisiejszym została podpisana umowa </t>
  </si>
  <si>
    <t xml:space="preserve">Zadanie zostało zakończone. Rozliczenie zaakceptowane przez Podkarpacki Urząd Wojewódzki. </t>
  </si>
  <si>
    <t>Został otwarty przetarg - obecnie trwa ocena ofert</t>
  </si>
  <si>
    <t xml:space="preserve">Zadanie zostało zakończone. Rozliczenie końcowe zaakceptowane przez Podkarpacki Urząd Wojewódzki. </t>
  </si>
  <si>
    <t xml:space="preserve">Zadanie zostało zakończone. Rozliczenie końcowe zaakceptowane przez Podkarpacki Urząd Wojewódzki.  </t>
  </si>
  <si>
    <t>"Budowa kanalizacji sanitarnej na terenie Gminy Markowa" Fundusze Europejskie dla Podkarpacia na lata 2021-2027</t>
  </si>
  <si>
    <t>Narodowy Program Rozwoju Czytelnictwa na rok 2024</t>
  </si>
  <si>
    <t xml:space="preserve">Gmina Markowa złożyła rozliczenie końcowe zadania. </t>
  </si>
  <si>
    <t>W dniu dziejszym została podpisana umowa z wykonawcą zadania.</t>
  </si>
  <si>
    <t xml:space="preserve">Budowa kanalizacji sanitarnej  i wodociagowej dla miejscowości Husów Gmina Markowa
PROW </t>
  </si>
  <si>
    <t>Zadanie w toku, trwa procedura wyboru inspektora.</t>
  </si>
  <si>
    <t>Fundusz Ochrony Gruntów Rolnych "Budowa i modernizacja drogi dojazdowej do gruntów rolnych w obrebie Tarnawka na działce o numerze ewidencyjnym 122"</t>
  </si>
  <si>
    <t xml:space="preserve">„Remont - Wymiana okien zewnętrznych na budynku kościoła parafialnego p.w. Nawiedzenia NMP w Tarnawce”
– etap I – prace projektowe  </t>
  </si>
  <si>
    <t>Gmina Markowa otrzymała dofinansowanie i została podpiasana umowa z Wojewodą Podkarpackim. Został wyłoniony operator zadania i od dnia 02.01.2025 realizuje on zadanie na terenie Gminy Markowa na wydłużonej linii "Markowa Skrzyzowanie -Husów -Tarnawka"</t>
  </si>
  <si>
    <t xml:space="preserve"> „Grand Prix Podkarpacia Nordic Walking 2025 - Etap III –
Tarnawka”</t>
  </si>
  <si>
    <t xml:space="preserve"> Gmina Markowa wsparła LKS Tarnawka w opracowaniu wniosku i załączników złożonego do Samorządu Województwa Podkarpackiego na realizację zadań publicznych w zakresie upowszechniania kultury fizycznej w 2025 r. – Organizacja imprez sportowych.</t>
  </si>
  <si>
    <t>"Wesoło na ludowo – wspólnie się uczymy, bawimy i tworzymy”</t>
  </si>
  <si>
    <t xml:space="preserve"> Gmina Markowa wsparła Towarzystwo Oświatowo-Kulturalne TAHUMA w opracowaniu wniosku i załączników złożonego do Narodowego Centrum Kultury w ramach programu
EtnoPolska. Edycja 2025</t>
  </si>
  <si>
    <t>Gmina Markowa zawnioskowała do Starosty Łańcuckiego
o udzielenie dofinansowania w formie dotacji celowej w wysokości 40 000,00 zł na zakup podwozia do cysterny (zbiornika na wodę pitną).
Dodacja celowa została przyznana Gminie Markowa Uchwałą Rady Powiatu Łańcuckiego z dnia 11.02.2025</t>
  </si>
  <si>
    <t xml:space="preserve"> Zadanie dotyczące zakupu podwozia do cysterny-zbiornika na wodę, 
w celu realizacji zadań z zakresu bezpieczeństwa obywateli oraz ochrony przeciwpożarowej i przeciwpowodziowej.</t>
  </si>
  <si>
    <t>Wykonanie właściwych prac w ramach zadania pn. "Stabilizacja osuwiska nr ewid. 18-10-052-056170 w celu zabezpieczenia budynku Centrum Kultury w miejscowości Husów Gmina Markowa"</t>
  </si>
  <si>
    <t>Gmina Markowa złożyła do Podkarpackiego Urzędu Wojewódzkiego zapotrzebowanie o środki na "Wykonanaie właściwych prac w ramach zadania pn. stabilizacja osuwiska nr ewid. 18-10-052-056170 w celu zabezpieczenia budynku Centrum Kultury w miejscowości Husów Gmina Markowa"</t>
  </si>
  <si>
    <t>Gmina Markowa złożyła wniosek o dofinansownie dla zadania w ramach Programu Aktywne Place Zabaw 2025</t>
  </si>
  <si>
    <t>"Przebudowa placu zabaw przy Żłobku w Markowej wraz z doposażeniem"</t>
  </si>
  <si>
    <t xml:space="preserve">Gmina Markowa wsparła Parafię w Tarnawce w opracowaniu wniosku i załączników do naboru Samorządu Województwa Podkarpackiego o dotację na prace konserwatorskie, restauratorskie 
lub roboty budowlane przy zabytku. </t>
  </si>
  <si>
    <t>31.01.2025- złożono wniosek przez Parafie w Tarnawce. Zadanie obejmuje opracowanie dokumentacji projektowej niezbędnej do przeprowadzenia robót i wnioskowania o kolejne środki finansowe</t>
  </si>
  <si>
    <t>Gmina Markowa w dniu 29.01.2025 złożyła  wniosek  o dofinansowanie.</t>
  </si>
  <si>
    <t xml:space="preserve">05.03.2025 r. ogłoszono wyniki - Gminy Markowa został pozytywnie zaopiniowany, a nasze przedszkola publiczne znalazły się w gronie beneficjentów Narodowego Programu Rozwoju Czytelnictwa 2.0! na 2025 rok </t>
  </si>
  <si>
    <t>W dniu 15.03.2025r. przy okazji Walnego Zebrania Sprawozdawczego druhów OSP Markowa zaprezentowana została nowa cysterna zakupiona z grantu otrzymanego z Fundacja ORLEN !!!! z programu "ORLEN. Jesteśmy Razem" dedykowanemu Strażom Pożarnym. Wartość kompletnej cysterny to 213 749, 40 zł, w tym:
    Zakup zbiornika: Fundacja ORLEN – grant 150 000,00 zł oraz wkład OSP Markowa 3 750,00 zł;
    Zakup podwozia: Powiat Łańcucki pomoc finansową dla Gminy Markowa w wysokości 40 000,00 zł oraz wkład z budżetu Gminy Markowa 19 999,40 zł.</t>
  </si>
  <si>
    <t xml:space="preserve"> 11.03.2025 r. ogłoszono wyniki w ramach Programu Aktywne Place Zabaw 2025.  Gmina Markowa otrzymała dofinansowanie                                           300 000,00 zł</t>
  </si>
  <si>
    <t>W dniu 17.03.2025 r. ogłoszono wyniki. 'Gmina Markowa otrzymała dofinansowanie w wysokości 546 000,00 zł zadania realizowanego ze środków pozostających w dyspozycji Ministra Kultury i
Dziedzictwa Narodowego w ramach programu
Infrastruktura domów kultury 2025</t>
  </si>
  <si>
    <r>
      <t>"Modernizacja kompleksu sportowego „Moje Boisko – ORLIK 2012" w Markowej"</t>
    </r>
    <r>
      <rPr>
        <sz val="12"/>
        <color theme="1"/>
        <rFont val="Arial"/>
        <family val="2"/>
        <charset val="238"/>
      </rPr>
      <t xml:space="preserve"> </t>
    </r>
  </si>
  <si>
    <t>zadanie obejmuje remont nawierzchni boisk sportowych oraz zaplecza szatniowo-sanitarnego oraz modenizacje oświetlenia obiektu wraz z wymianą okablowania i rodzielni elektrycznej</t>
  </si>
  <si>
    <t xml:space="preserve">Aktywność dla każdego 2025 </t>
  </si>
  <si>
    <t xml:space="preserve"> Gmina Markowa wsparła LKS Tarnawka oraz LKS Markowa w opracowaniu wniosku i załączników do naboru Aktywność dla każdego 2025 do MSiT</t>
  </si>
  <si>
    <t>„Utworzenie ogólnodostępnego obszaru rekreacyjno-wypoczynkowego w sołectwie Tarnawka”</t>
  </si>
  <si>
    <t>zadanie obejmuje zakup i montaż urządzeń do  ogólnodostępnego obszaru rekreacyjno-wypoczynkowego przy SP w Tarnawce</t>
  </si>
  <si>
    <t>W dniu 21.02.2025 r. Gmina Markowa złożyła wniosek o pomoc finansową z budżetu Województwa Podkarpackiego
w ramach Podkarpackiego Programu Odnowy Wsi na lata 2021 – 2025
na działania służące realizacji Sołeckich Strategii Rozwoju Wsi</t>
  </si>
  <si>
    <t>Aktywny AS</t>
  </si>
  <si>
    <t>zadanie obejmuje realziację bezpłatnych dla uczestników zajęc sportowych - 10 grup na ORLIKU w Markowej i 1 grupa na stadionie w Tarnawce. Zajęcia mogą być prowadzone w okresie od 1 marca do 30 listopada 2025r.</t>
  </si>
  <si>
    <t xml:space="preserve">W dniu 28.02.2025 r, Gmina Markowa złozyła wniosek na modernizacje komplesu sportowego ORLIK w SP w Markowej w ramach naboru modernizacji kompleksów sportowych „Moje Boisko – ORLIK 2012” – Edycja 2025.  Realizacja planowana w 2026 r. </t>
  </si>
  <si>
    <t>Prace w toku</t>
  </si>
  <si>
    <t>realizacja w toku</t>
  </si>
  <si>
    <t xml:space="preserve">realizacja w toku. </t>
  </si>
  <si>
    <t>na dzień 21.03.2025 planowane podpisanie umowy z wykonawcą</t>
  </si>
  <si>
    <t>Podpisana umowa - realizacja w toku.</t>
  </si>
  <si>
    <t>trwają prace nad dokumentacją przetargową</t>
  </si>
  <si>
    <t>Gmina złożyła wniosek o dofinansowanie zadania realizowanego ze środków pozostających w dyspozycji Ministra Kultury i Dziedzictwa Narodowego w ramach programu
Ochrona zabytków 2025. Wniosek złożono na dofinansowanie w wysokości 100%.                          Nie otrzymaliśmy dofinansowania.</t>
  </si>
  <si>
    <t>Gmina złożyła wniosek do Samorządu Województwa Podkarpackiego o dotację na prace konserwatorskie, restauratorskie 
lub roboty budowlane przy zabytku. Wniosek złożono na dofinansowanie w wysokości 100%. Czekamy na wyniki.</t>
  </si>
  <si>
    <t>Gmina Markowa wsparła Parafię w Tarnawce w opracowaniu wniosku i załączników do naboru Samorządu Województwa Podkarpackiego o dotację na prace konserwatorskie, restauratorskie. 
lub roboty budowlane przy zabytku. Czekamy na wyniki</t>
  </si>
  <si>
    <t>Gmina złozyła wniosek o dofinansowanie w ramach Programu NOWEFIO - 2025- ogłoszono wyniki TAHUMA jest na liście rezerowej</t>
  </si>
  <si>
    <t>podpisana umowa - realizacja w toku</t>
  </si>
  <si>
    <t xml:space="preserve"> Gmina Markowa wsparła Towarzystwo Oświatowo-Kulturalne TAHUMA w opracowaniu wniosku i załączników złożonego do Narodowego Centrum Kultury w ramach programu
EtnoPolska. Edycja 2025. Planowane wyniki 16.04.2025</t>
  </si>
  <si>
    <t xml:space="preserve"> Gmina Markowa wsparła LKS Tarnawka w opracowaniu wniosku i załączników złożonego do Samorządu Województwa Podkarpackiego na realizację zadań publicznych w zakresie upowszechniania kultury fizycznej w 2025 r. – Organizacja imprez sportowych. Poprawa formalna wniosku do 22.03.2025 r. </t>
  </si>
  <si>
    <t>Gmina Markowa złożyła do Podkarpackiego Urzędu Wojewódzkiego zapotrzebowanie o środki na "Wykonanaie właściwych prac w ramach zadania pn. stabilizacja osuwiska nr ewid. 18-10-052-056170 w celu zabezpieczenia budynku Centrum Kultury w miejscowości Husów Gmina Markowa" - nie otrzymaliśmy dofinansowania</t>
  </si>
  <si>
    <t>„Wyposażenie w sprzęt ratowniczo-gaśniczy, umundurowanie bojowe i sprzęt teleinformatyczny dla Jednostek Ochotniczych Straży Pożarnych oraz na wsparcie działalności Młodzieżowych Drużyn Pożarniczych z terenów wiejskich”</t>
  </si>
  <si>
    <r>
      <t xml:space="preserve">Gmina Markowa złozyła wniosek o finansowanie zajęć sportowych dla 11 grup ćwiczebnych w ramach naboru Aktywna Szkoła-Aktywny AS do MSiT. </t>
    </r>
    <r>
      <rPr>
        <b/>
        <sz val="12"/>
        <color rgb="FFFF0000"/>
        <rFont val="Calibri"/>
        <family val="2"/>
        <charset val="238"/>
        <scheme val="minor"/>
      </rPr>
      <t>Dostalismy 68 h na 132 wnioskowane dla 11 grup. Konieczna będzie redukcja liczby grup oraz godzin.</t>
    </r>
  </si>
  <si>
    <t xml:space="preserve"> Gmina Markowa wsparła OSP Husów  w opracowaniu wniosku i załączników do naboru ogłoszonego przez FUNDUSZ SKŁADKOWY UBEZPIECZENIA SPOŁECZNEGO ROLNIKÓW na zakup środków ochrony indywidualnej dla strażaków ratowników</t>
  </si>
  <si>
    <t>Nagroda im. Oskara Kolberga „Za zasługi dla kultury ludowej” dla Zespołu swoi</t>
  </si>
  <si>
    <r>
      <t>Gmina Markowa zawnioskowała o nagrodę finansową 20 000,00 zł dla zespołu śpiewaczego Sami swoi  w uznaniu całokształtu działal-
ności z okazji 40-lecia zespołu.</t>
    </r>
    <r>
      <rPr>
        <u/>
        <sz val="12"/>
        <color rgb="FFFF0000"/>
        <rFont val="Calibri"/>
        <family val="2"/>
        <charset val="238"/>
        <scheme val="minor"/>
      </rPr>
      <t xml:space="preserve"> Wyniki oceny formalnej do 15.04.2025 r. </t>
    </r>
    <r>
      <rPr>
        <sz val="12"/>
        <color rgb="FFFF0000"/>
        <rFont val="Calibri"/>
        <family val="2"/>
        <charset val="238"/>
        <scheme val="minor"/>
      </rPr>
      <t>Nagroda wskazuje i promuje najlepsze
osiągnięcia we współczesnej twórczości ludowej, określa wzorce, przyczynia się
do ugruntowania wysokiej pozycji sztuki ludowej w narodowej kulturze.</t>
    </r>
  </si>
  <si>
    <t xml:space="preserve">  Zakończono prace budowalne obecnie trwa etap przygotowania dokumentacji niezbednej do odbioru końcowego inwestycji.</t>
  </si>
  <si>
    <t>W dniu 21.03.2025 została podpisana umowa z wykonawcą na realizację zadania.</t>
  </si>
  <si>
    <t>Inwestycja w toku- został zaplacony wkład własny dla zadania -  20 408,16 zł. Opracowany został projekt budowlany, wykonawca będzie rozpoczynał procedurę uzyskania  pozwolenie na budowę.Wykonawca złożył do Starostwa zgłoszenie o zamiarze rozpoczęcia robót budowlanych- ropoczęto roboty budowlane.</t>
  </si>
  <si>
    <t>„Budowa oświetlenia stadionu i placu utwardzonego, wykonanie instalacji CCTV, nagłośnieniowej, zakup i montaż tablicy wyników oraz bramek piłkarskich na stadionie LKS Markovia w Markowej”</t>
  </si>
  <si>
    <t>wklad własny 2026</t>
  </si>
  <si>
    <t>Zagospodarowanie terenu przy placu Centrum Kultury Gminy Markowa.</t>
  </si>
  <si>
    <t>31.03.2026 jako złożenie wniosku o płatność końcową</t>
  </si>
  <si>
    <t>Gmina Markowa w dniu 24.04.2025 złożyła wniosek do naboru POPRAWA DOSTĘPU DO MAŁEJ INFRASTRUKTURY PUBLICZNEJ w ramach wdrażania
 Strategii Rozwoju Lokalnego Kierowanego Przez Społeczność na lata 2023-2029- Lokalna Grupa Działania „Pogórze Przemysko-Dynowskie”.</t>
  </si>
  <si>
    <t xml:space="preserve">Gmina Markowa wsparła LKS Markovia w Markowej w opracowaniu wniosku i załaczników do naboru POPRAWA DOSTĘPU DO MAŁEJ INFRASTRUKTURY PUBLICZNEJ w ramach wdrażania Strategii Rozwoju Lokalnego Kierowanego Przez Społeczność na lata 2023-2029-  Lokalna Grupa Działania „Pogórze Przemysko-Dynowskie”. Wniosek został złożony w dniu 24.04.2025. </t>
  </si>
  <si>
    <t>Został wybrany wykonawca zadania. W najblizszym czasie zostanie podpisana umowa na realiację przdsięwzięcia.</t>
  </si>
  <si>
    <t>Złożono rozliczenie końcowe zadania i zostało ono zaakceptowane przez Narodowe Centrum Kultury.</t>
  </si>
  <si>
    <t>Gmina Markowa otrzymała dofinansowanie.</t>
  </si>
  <si>
    <t xml:space="preserve">Gmina Markowa w dniu 31.10.2024 złożyła  wniosek  o dofinansiowanie na budowe kanalizacji sanitarnej w miejscowosci Husów i Tarnawka- łacznie 7, 275 km. Wniosek otrzymał pozytywną ocenę formalną, obecnie jest on na etapie oceny merytorycznej. </t>
  </si>
  <si>
    <r>
      <t>Gmina Markowa zawnioskowała o nagrodę finansową 20 000,00 zł dla zespołu śpiewaczego Sami swoi  w uznaniu całokształtu działalności z okazji 40-lecia zespołu.</t>
    </r>
    <r>
      <rPr>
        <u/>
        <sz val="12"/>
        <color rgb="FFFF0000"/>
        <rFont val="Calibri"/>
        <family val="2"/>
        <charset val="238"/>
        <scheme val="minor"/>
      </rPr>
      <t xml:space="preserve"> Wyniki oceny formalnej do 15.04.2025 r. </t>
    </r>
    <r>
      <rPr>
        <sz val="12"/>
        <color rgb="FFFF0000"/>
        <rFont val="Calibri"/>
        <family val="2"/>
        <charset val="238"/>
        <scheme val="minor"/>
      </rPr>
      <t>Nagroda wskazuje i promuje najlepsze osiągnięcia we współczesnej twórczości ludowej, określa wzorce, przyczynia się do ugruntowania wysokiej pozycji sztuki ludowej w narodowej kulturze.</t>
    </r>
  </si>
  <si>
    <r>
      <t xml:space="preserve">Gmina Markowa złozyła wniosek o finansowanie zajęć sportowych dla 11 grup ćwiczebnych w ramach naboru Aktywna Szkoła-Aktywny AS do MSiT. </t>
    </r>
    <r>
      <rPr>
        <b/>
        <sz val="12"/>
        <rFont val="Calibri"/>
        <family val="2"/>
        <charset val="238"/>
        <scheme val="minor"/>
      </rPr>
      <t>Dostalismy 68 h na 132 wnioskowane dla 11 grup. Konieczna będzie redukcja liczby grup oraz godzin.</t>
    </r>
  </si>
  <si>
    <r>
      <t>Gmina Markowa zawnioskowała o nagrodę finansową 20 000,00 zł dla zespołu śpiewaczego Sami swoi  w uznaniu całokształtu działalności z okazji 40-lecia zespołu.</t>
    </r>
    <r>
      <rPr>
        <u/>
        <sz val="12"/>
        <rFont val="Calibri"/>
        <family val="2"/>
        <charset val="238"/>
        <scheme val="minor"/>
      </rPr>
      <t xml:space="preserve"> Wyniki oceny formalnej do 15.04.2025 r. </t>
    </r>
    <r>
      <rPr>
        <sz val="12"/>
        <rFont val="Calibri"/>
        <family val="2"/>
        <charset val="238"/>
        <scheme val="minor"/>
      </rPr>
      <t>Nagroda wskazuje i promuje najlepsze osiągnięcia we współczesnej twórczości ludowej, określa wzorce, przyczynia się do ugruntowania wysokiej pozycji sztuki ludowej w narodowej kulturze.</t>
    </r>
  </si>
  <si>
    <r>
      <t xml:space="preserve">Gmina Markowa wsparła LKS Markovia w Markowej w opracowaniu wniosku i załaczników do naboru POPRAWA DOSTĘPU DO MAŁEJ INFRASTRUKTURY PUBLICZNEJ w ramach wdrażania Strategii Rozwoju Lokalnego Kierowanego Przez Społeczność na lata 2023-2029-  Lokalna Grupa Działania „Pogórze Przemysko-Dynowskie”. Wniosek został złożony w dniu 24.04.2025. </t>
    </r>
    <r>
      <rPr>
        <sz val="12"/>
        <color rgb="FFFF0000"/>
        <rFont val="Calibri"/>
        <family val="2"/>
        <charset val="238"/>
        <scheme val="minor"/>
      </rPr>
      <t>Na posiedzeniu Rady Lokalnej Grupy Działania „Pogórze Przemysko-Dynowskie” w dniu 14.04.2025 r. dokonano oceny i wyboru operacji do dofinansowania w ramach naboru nr 2/2025 w zakresie „poprawa dostępu do małej infrastruktury publicznej”- Uchwała I/18/25</t>
    </r>
  </si>
  <si>
    <r>
      <t xml:space="preserve">Gmina Markowa w dniu 24.04.2025 złożyła wniosek do naboru POPRAWA DOSTĘPU DO MAŁEJ INFRASTRUKTURY PUBLICZNEJ w ramach wdrażania
 Strategii Rozwoju Lokalnego Kierowanego Przez Społeczność na lata 2023-2029- Lokalna Grupa Działania „Pogórze Przemysko-Dynowskie”. </t>
    </r>
    <r>
      <rPr>
        <sz val="12"/>
        <color rgb="FFFF0000"/>
        <rFont val="Calibri"/>
        <family val="2"/>
        <charset val="238"/>
        <scheme val="minor"/>
      </rPr>
      <t>Na posiedzeniu Rady Lokalnej Grupy Działania „Pogórze Przemysko-Dynowskie” w dniu 14.04.2025 r. dokonano oceny i wyboru operacji do dofinansowania w ramach naboru nr 1/2025 w zakresie „poprawa dostępu do małej infrastruktury publicznej- Uchwała I/9/25</t>
    </r>
  </si>
  <si>
    <t xml:space="preserve"> Gmina Markowa wsparła OSP Husów  w opracowaniu wniosku i załączników do naboru ogłoszonego przez FUNDUSZ SKŁADKOWY UBEZPIECZENIA SPOŁECZNEGO ROLNIKÓW na zakup środków ochrony indywidualnej dla strażaków ratowników.Wyniki w czerwcu</t>
  </si>
  <si>
    <t>Gmina Markowa zawnioskowała o nagrodę ZNAK KULTURY 2025 dla zespołu śpiewaczego Sami swoi  w uznaniu całokształtu działalności z okazji 40-lecia zespołu. Zarząd Województwa Podkarpackiego przyznaje indywidualne i zbiorowe nagrody za całokształt działalności oraz za szczególne osiągnięcia „Znak Kultury” twórcom, animatorom kultury, regionalistom i zespołom artystycznym w dziedzinie twórczości artystycznej, upowszechniania kultury i ochrony dziedzictwa narodowego.</t>
  </si>
  <si>
    <t>Nagroda ZNAK KULTURY 2025 dla Zespołu Sami swoi</t>
  </si>
  <si>
    <t xml:space="preserve"> Gmina Markowa wsparła Towarzystwo Oświatowo-Kulturalne TAHUMA w opracowaniu wniosku złożonego do Programu dotacyjnego Ministra Edukacji na 2025 rok- "Nasze tradycje"- Moduł - Tradycje i obrzędy</t>
  </si>
  <si>
    <t>68 440.00</t>
  </si>
  <si>
    <t>W dniu 28 kwietnia 2025 r. Sejmik Województwa Podkarpackiego udzielił Gminie Markowa dotacji 50 000,00 zł na prace konserwatorskie, restauratorskie lub roboty budowlane przy zabytkowej Chacie Jana Raka w Husowie  na realizację zadania pn. "Husów, Chata Jana Raka (XVIII w.); wymiana pokrycia dachowego i zdegradowanych elementów więźby dachowej"</t>
  </si>
  <si>
    <t>zadanie obejmuje organizację cyklu zajęć i warsztatów tanecznych i garncarstwa dla wszystkich przedszkolaków z terenu Gminy Markowa. Realizatorem zadania będzie Towarzystwo Oświatowo-Kulturalne TAHUMA</t>
  </si>
  <si>
    <t>Bitwa regionów</t>
  </si>
  <si>
    <t xml:space="preserve"> Gmina Markowa wsparła KGW Markowa w opracowaniu wniosku złożonego do naboru - Bitwa Regionów 2025 -  to konkurs kulinarny, który promuje bogactwo lokalnych smaków oraz dziedzictwo kulinarne Polski.</t>
  </si>
  <si>
    <t>„ŚWIADOMIE BEZ PRZEMOCY w szkole - edukacja outdoorowa z zakresu przemocy rówieśniczej i cyberprzemocy dla dzieci i młodzieży z terenu Gminy Markowa”</t>
  </si>
  <si>
    <t xml:space="preserve"> Gmina Markowa wsparła Towarzystwo Oświatowo-Kulturalne TAHUMA w opracowaniu wniosku złożonego do PUW  w ramach naboru na zadania z zakresu pomocy społecznej na rzecz dzieci i młodzieży zagrożonych wykluczeniem społecznym, w tym z rodzin dysfunkcyjnych, w zakresie profilaktyki społecznej.</t>
  </si>
  <si>
    <t xml:space="preserve"> finansowy 5920,00, osobowy 3000,00</t>
  </si>
  <si>
    <t xml:space="preserve">zadanie obejmuje przeprowadzenie kampanii warsztatów outdoorowych informacyjno-uświadamiających z zakresu przemocy równieśniczej oraz cyberprzemocy dla około 571 uczniów szkół podstawowych 
z terenu Gminy Markowa oraz ich rodziców
</t>
  </si>
  <si>
    <t>Został wybrany wykonawca zadania. W dniu 24.04.2025 r. została podpisana umowa na realiację przdsięwzięcia.</t>
  </si>
  <si>
    <t>Wybór Wykonawcy - przygotowanie Umowy</t>
  </si>
  <si>
    <t>Wybór oferty oraz wyłonienie Wykonawcy -  inspektora nadzoru</t>
  </si>
  <si>
    <t>Inwestycja w toku- został zaplacony wkład własny dla zadania -  20 408,16 zł. Opracowany został projekt budowlany.Wykonawca złożył do Starostwa zgłoszenie o zamiarze rozpoczęcia robót budowlanych- ropoczęto roboty budowlane.</t>
  </si>
  <si>
    <t>Gmina Markowa w dniu 24.04.2025 złożyła wniosek do naboru POPRAWA DOSTĘPU DO MAŁEJ INFRASTRUKTURY PUBLICZNEJ w ramach wdrażania
 Strategii Rozwoju Lokalnego Kierowanego Przez Społeczność na lata 2023-2029- Lokalna Grupa Działania „Pogórze Przemysko-Dynowskie”. Na posiedzeniu Rady Lokalnej Grupy Działania „Pogórze Przemysko-Dynowskie” w dniu 14.04.2025 r. dokonano oceny i wyboru operacji do dofinansowania w ramach naboru nr 1/2025 w zakresie „poprawa dostępu do małej infrastruktury publicznej- Uchwała I/9/25</t>
  </si>
  <si>
    <t>Czego Jaś się nie nauczy, tego Jan nie będzie umiał – kultywujemy tradycje naszych przodków!</t>
  </si>
  <si>
    <t>W ramach realizacji zadania planuje się przeprowadzenie warsztatów tańca ludowego rzeszowskiego oraz warsztatów wicia wianków dla 14 grup dzieci przedszkolnych uczęszczających do przedszkoli na terenie Gminy Markowa</t>
  </si>
  <si>
    <t xml:space="preserve"> Gmina Markowa wsparła Towarzystwo Oświatowo-Kulturalne TAHUMA w opracowaniu wniosku złożonego w dniu 22.05.2025 r. w ramach naboru programu  dotacyjny NIKiDW – Folk(od)nowana</t>
  </si>
  <si>
    <t>Gmina Markowa wsparła LKS Markovia w Markowej w opracowaniu wniosku i załaczników do naboru POPRAWA DOSTĘPU DO MAŁEJ INFRASTRUKTURY PUBLICZNEJ w ramach wdrażania Strategii Rozwoju Lokalnego Kierowanego Przez Społeczność na lata 2023-2029-  Lokalna Grupa Działania „Pogórze Przemysko-Dynowskie”. Wniosek został złożony w dniu 24.04.2025. Na posiedzeniu Rady Lokalnej Grupy Działania „Pogórze Przemysko-Dynowskie” w dniu 14.04.2025 r. dokonano oceny i wyboru operacji do dofinansowania w ramach naboru nr 2/2025 w zakresie „poprawa dostępu do małej infrastruktury publicznej”- Uchwała I/18/25</t>
  </si>
  <si>
    <t xml:space="preserve">„Markowscy MOCarze na rzecz dobra wspólnego!” </t>
  </si>
  <si>
    <t xml:space="preserve"> Gmina Markowa wsparła OSP MARKOWA w opracowaniu wniosku złożonego w dniu 09.06.2025 r. w ramach naboru Moc Małych Społeczności</t>
  </si>
  <si>
    <t>zadanie obejmuje organizację cyklu spotkań prwencyjncych dla dzieci i młodżieży z terenu  Markowej oraz zakup sprzętu i wyposażenia w celu rozwoju instytucjonalnego OSP Markowa . Realizatorem zadania będzie OSP Markowa</t>
  </si>
  <si>
    <t xml:space="preserve"> Gmina Markowa wsparła LKS Tarnawka a w opracowaniu wniosku i załączników do naboru Aktywni lokalnie 2025 do MSiT</t>
  </si>
  <si>
    <t xml:space="preserve"> „Ruch drogą do zdrowia – zajęcia Nordic walking dla społeczności lokalnej"</t>
  </si>
  <si>
    <t>zadanie obejmuje organizację cyklu spotkań nordic walking . Realizatorem zadania będzie LKS Tarnawka</t>
  </si>
  <si>
    <t>"Zwiększenie możliwości technicznych Ochotniczej Straży Pożarnej w Husowie w celu poprawy
bezpieczeństwa oraz efektywności działań ratowniczych"</t>
  </si>
  <si>
    <t>zadanie obejmuje zakup zestawu narzędzi Rit Tool Weber Rescue oraz warsztaty doskonalące z zakresu ratownictwa technicznego dla JOT OSP Husów (28 osób)</t>
  </si>
  <si>
    <t xml:space="preserve"> Gmina Markowa wsparła OSP HUSÓW w opracowaniu wniosku złożonego w dniu 20.06.2025 r. w ramach naboru "ORLEN na straży" Edycja 1/2025</t>
  </si>
  <si>
    <t>Zakonczenie  Inwestycjii  30.06.2025.
Trwają odbiory robót</t>
  </si>
  <si>
    <t xml:space="preserve">  Inwestycja zakończona.</t>
  </si>
  <si>
    <t>Wykonawca zakończył etap projektowania dla miejscowości Husów i Tarnawka. Przekazany został plac budowy. Rozpoczyna się etap realizacji. Dla miejscowości Markoa prace projektowe na ukonczeniu.</t>
  </si>
  <si>
    <t xml:space="preserve">Podpisana umowa - realizacja w toku. Rozliczony został I etap inwestycji. </t>
  </si>
  <si>
    <t>realizacja w toku. Wymieniona został stolarka okienna i drzwiowa w obiektach bszkoły w Markowej i OSP - trwają prace przy ociepleniu obiektów. Na przedszkolu w Markowej - wykonawca rozpocznie prace w tym m tygodniu.</t>
  </si>
  <si>
    <t>realizacja w toku - Wykonawca zgłosił podwykonawcę - całośc prac  będzie w zakresie firmy Energosieci Podkarpacie</t>
  </si>
  <si>
    <t>Inwestycja na ukończeniu - droga jst już przejezdna - trwają ostatnie formalnosci przed oddaniem obiektu do użytkowania.</t>
  </si>
  <si>
    <t>ogłoszony przetarg</t>
  </si>
  <si>
    <t>trwa realizacja zadania</t>
  </si>
  <si>
    <t>realizacja w toku. Zakres rzeczowy na ukończeniu</t>
  </si>
  <si>
    <t>trwaja przygotowania do postępowania przetargowego</t>
  </si>
  <si>
    <t>podpisana umowa - realizacja w toku. Zakres rzeczowy zrealizowany w 99%</t>
  </si>
  <si>
    <t>Remont sali gimnastycznej w Szkole Podstawowej w Markowej i Husowie wraz z budową toru rowerowego typu Pumptrack na działce nr ewid. 4475/1 w miejscowości Markowa.</t>
  </si>
  <si>
    <t xml:space="preserve">255 932,34
</t>
  </si>
  <si>
    <t xml:space="preserve">Gmina Markowa planuje realizację następującego zakresu prac:
1. Remont sali gimnastycznej w Szkole Podstawowej im. Jana Raka w Husowie - zaplanowano wymianę opraw oświetleniowych świetlówkowych 4x40 W w ilości 12 sztuk
2. Remont sali gimnastycznej w Szkole Podstawowej im. Błogosławionej Rodziny Ulmów w Markowej - zaplanowano prace remontowe podłogi, ścian i sufitu, instalacji elektrycznej wraz z wymianą opraw oświetleniowych świetlówkowych 4x40 W w ilości 12 sztuk, instalacji wentylacji mechanicznej.
3. Budowa toru rowerowego typu Pumptrack na działce nr ewid. 4475/1 w miejscowości Markowa </t>
  </si>
  <si>
    <t xml:space="preserve">W dniu 13.06.2025 r, Gmina Markowa złozyła wniosek do Ministra Sportu i Turystyki o dofinansowanie zadania inwestycyjnego w ramach PROGRAMU ROZWOJU INFRASTRUKTURY SPORTOWEJ W WOJEWÓDZTWACH LUBELSKIM i PODKARPACKIM EDYCJA 2025. Realizacja planowana w 2026 r. </t>
  </si>
  <si>
    <t>Markovia – Aktywnie i Lokalnie</t>
  </si>
  <si>
    <t xml:space="preserve">W ramach zadania zaplanowano organizację zajęć sportowo-rekreacyjnych oraz turniej piłkarski. </t>
  </si>
  <si>
    <t xml:space="preserve"> Gmina Markowa wsparła Ludowy Klub Sportowy "MARKOVIA" w Markowej w opracowaniu wniosku o wsparcie finansowe w ramach Programu "Aktywni Lokalnie 2025". Wniosek został złożony w dniu 04.06.2025 r. Realizację zaplanowano w 2025 r.</t>
  </si>
  <si>
    <t>Silne społeczeństwo przeciwdziała zagrożeniom</t>
  </si>
  <si>
    <t>Projekt zakłada w pierwszej części cykl zajęć z zakresu budowy kondycji fizycznej społeczności lokalnej. Druga część projektu zakłada prowadzenie cyklu zajęć z edukacji prozdrowotnej z elementami pierwszej pomocy przedmedycznej, która
jest również istotna w czasie zagrożenia.</t>
  </si>
  <si>
    <t xml:space="preserve"> Gmina Markowa wsparła Ludowy Klub Sportowy "MARKOVIA" w Markowej w opracowaniu wniosku  o dofinansowanie w ramach Rządowego Programu wsparcia organizacji pozarządowych -
Moc Małych Społeczności – Priorytet 1. Wniosek został złożony w dniu 03.06.2025 r. Realizację zaplanowano w 2025 r.</t>
  </si>
  <si>
    <t>„Integracyjne kółka zainteresowań dla przedszkolaków z terenu Gminy Markowa – wspólnie uczymy się, bawimy i tworzymy”</t>
  </si>
  <si>
    <t xml:space="preserve"> Gmina Markowa wsparła Towarzystwo Oświatowo-Kulturalne TAHUMA w opracowaniu zgłoszenia propozycji zadania do projektu grantowego LGD  „Pogórze Przemysko-Dynowskie”   w dniu 23.06.2025 r. w ramach przygotowania do naboru EFS + P.3.4 Wsparcie inicjatyw na rzecz rodzin i integracji społeczności lokalnej</t>
  </si>
  <si>
    <t>W ramach realizacji projektu planuje się utworzenie 4 integracyjnych kółek zainteresowań oraz 1 kółka rozwoju kompetencji emocjonalno-społecznych w rodzinie. Celem zadania jest zwiększenie dostępu do usług społecznych zgłaszanych na obszarach objętych LSR, w szczególności na terenie Gminy Markowa dla dzieci wymagających wsparcia, przebywających w rodzinach i innych placówkach całodobowych poprzez różnorodne formy rozwoju zainteresowań oraz zachowanie więzi międzypokoleniowej, a także wzrostu wzajemnego zrozumienia i akceptacji.</t>
  </si>
  <si>
    <t>"Zwiększenie gotowości bojowej Ochotniczej Straży Pożarnej w Markowej poprzez zakup pojazdu specjalnego ochrony przeciwpożarowej oraz szkolenia."</t>
  </si>
  <si>
    <t>zadanie obejmuje zakup nowego lekkiego samochodu pożarniczo-gaśniczego oraz warsztaty doskonalące z zakresu ratownictwa technicznego dla JOT OSP Markowa (57 osób)</t>
  </si>
  <si>
    <t xml:space="preserve"> Gmina Markowa wsparła OSP Markowa w opracowaniu wniosku złożonego w dniu 25.06.2025 r. w ramach naboru "ORLEN na straży" Edycja 1/2025. </t>
  </si>
  <si>
    <t>Budowa miasteczka ruchu drogowego przy Szkole Podstawowej w Husowie na rzecz poprawy bezpieczeństwa.</t>
  </si>
  <si>
    <t>Projekt zakłada budowę miasteczka ruchu drogowego przy Szkole Podstawowej w Husowie. Wymiary miasteczka to 12x25 metrów. Miasteczko ruchu drogowego oparte zostało na ruchu dwukierunkowym z rondem, wykorzystując dużo elementów spotykanych w sytuacjach drogowych. Projekt zakłada unikalne połączenie klasycznej idei miasteczka ruchu drogowego z grami podwórkowymi.</t>
  </si>
  <si>
    <t>W dniu 13.06.2025 r. Gmina Markowa złożyła wniosek o dofinansowanie w ramach Rządowego Programu Ograniczania Przestępczości i Aspołecznych Zachowań Razem Bezpieczniej na lata 2025 - 2028  (edycja 2025 r.). Realizacja została zaplanowana w 2025 r.</t>
  </si>
  <si>
    <t>Sport to nasza szkoła życia- cykl zajęć edukacyjno-sportowych dla społeczności wsi Markowa</t>
  </si>
  <si>
    <t xml:space="preserve">Muzyka ma moc - cykl integracyjno-edukacyjnych warsztatów otwartych dla społeczności lokalnej </t>
  </si>
  <si>
    <t xml:space="preserve"> Gmina Markowa wsparła OSP HUSÓW w opracowaniu wniosku złożonego w dniu 20.06.2025 r. w ramach naboru "ORLEN na straży" Edycja 1/2025. Brak dofinansowania</t>
  </si>
  <si>
    <t xml:space="preserve"> Gmina Markowa wsparła LKS Tarnawka oraz LKS Markowa w opracowaniu wniosku i załączników do naboru Aktywność dla każdego 2025 do MSiT- brak dofinansowani</t>
  </si>
  <si>
    <r>
      <t>W dniu 28.02.2025 r, Gmina Markowa złozyła wniosek na modernizacje komplesu sportowego ORLIK w SP w Markowej w ramach naboru modernizacji kompleksów sportowych „Moje Boisko – ORLIK 2012” – Edycja 2025.  Realizacja planowana w 2026 r.</t>
    </r>
    <r>
      <rPr>
        <b/>
        <sz val="12"/>
        <color rgb="FFFF0000"/>
        <rFont val="Calibri"/>
        <family val="2"/>
        <charset val="238"/>
        <scheme val="minor"/>
      </rPr>
      <t xml:space="preserve"> Gmina Markowa otrzymała dofinansowanie 165 300,00 zł</t>
    </r>
  </si>
  <si>
    <t>Aktywne/Zakończone</t>
  </si>
  <si>
    <t>A</t>
  </si>
  <si>
    <t>Z</t>
  </si>
  <si>
    <t xml:space="preserve">Gmina Markowa wsparła Parafię w Tarnawce w opracowaniu wniosku i załączników do naboru Samorządu Województwa Podkarpackiego o dotację na prace konserwatorskie, restauratorskie. 
lub roboty budowlane przy zabytku. Brak dofinansowania </t>
  </si>
  <si>
    <t xml:space="preserve"> Gmina Markowa wsparła LKS Tarnawka w opracowaniu wniosku i załączników złożonego do Samorządu Województwa Podkarpackiego na realizację zadań publicznych w zakresie upowszechniania kultury fizycznej w 2025 r. – Organizacja imprez sportowych. Brak dofinansowania</t>
  </si>
  <si>
    <t xml:space="preserve"> Gmina Markowa wsparła Towarzystwo Oświatowo-Kulturalne TAHUMA w opracowaniu wniosku i załączników złożonego do Narodowego Centrum Kultury w ramach programu
EtnoPolska. Edycja 2025. brak dofinansowania</t>
  </si>
  <si>
    <r>
      <t>Gmina Markowa zawnioskowała o nagrodę finansową 20 000,00 zł dla zespołu śpiewaczego Sami swoi  w uznaniu całokształtu działalności z okazji 40-lecia zespołu.</t>
    </r>
    <r>
      <rPr>
        <u/>
        <sz val="12"/>
        <rFont val="Calibri"/>
        <family val="2"/>
        <charset val="238"/>
        <scheme val="minor"/>
      </rPr>
      <t xml:space="preserve"> Wyniki oceny formalnej do 15.04.2025 r. </t>
    </r>
    <r>
      <rPr>
        <sz val="12"/>
        <rFont val="Calibri"/>
        <family val="2"/>
        <charset val="238"/>
        <scheme val="minor"/>
      </rPr>
      <t>Nagroda wskazuje i promuje najlepsze osiągnięcia we współczesnej twórczości ludowej, określa wzorce, przyczynia się do ugruntowania wysokiej pozycji sztuki ludowej w narodowej kulturze. brak dofinansowania</t>
    </r>
  </si>
  <si>
    <t xml:space="preserve"> Gmina Markowa wsparła Towarzystwo Oświatowo-Kulturalne TAHUMA w opracowaniu wniosku złożonego do Programu dotacyjnego Ministra Edukacji na 2025 rok- "Nasze tradycje"- Moduł - Tradycje i obrzędy.brak dofinansowania</t>
  </si>
  <si>
    <t xml:space="preserve"> Gmina Markowa wsparła Towarzystwo Oświatowo-Kulturalne TAHUMA w opracowaniu wniosku złożonego w dniu 22.05.2025 r. w ramach naboru programu  dotacyjny NIKiDW – Folk(od)nowana- brak dofinansowania</t>
  </si>
  <si>
    <t xml:space="preserve"> Gmina Markowa wsparła Ludowy Klub Sportowy "MARKOVIA" w Markowej w opracowaniu wniosku  o dofinansowanie w ramach Rządowego Programu wsparcia organizacji pozarządowych -
Moc Małych Społeczności – Priorytet 1. Wniosek został złożony w dniu 03.06.2025 r. Realizację zaplanowano w 2025 r. brak dofinansowania</t>
  </si>
  <si>
    <t>„Świadczenie usług opiekuńczych i specjalistycznych w miejscu zamieszkania oraz utworzenie wypożyczalni sprzętu rehabilitacyjnego dla społeczności lokalnej Gminy Markowa”</t>
  </si>
  <si>
    <t xml:space="preserve">Bezpośrednim efektem realizacji zadania  „Świadczenie usług opiekuńczych i specjalistycznych w miejscu zamieszkania oraz utworzenie wypożyczalni sprzętu rehabilitacyjnego dla społeczności lokalnej Gminy Markowa” będzie zwiększenie dostępności do usług opiekuńczych oraz sprzętu rehabilitacyjnego. </t>
  </si>
  <si>
    <t>Cykl warszatów sportowych dla dzieci</t>
  </si>
  <si>
    <t>Cykl muzycznych warszatów otwartych dla dzieci i doposażenie Orkiestry w nowe mundury i sprzęt muzyczny</t>
  </si>
  <si>
    <r>
      <t xml:space="preserve">Gmina Markowa wsparła Zespół Orkiestry Dętej w Markowej w Markowej w opracowaniu wniosku  o dofinansowanie w wysokości </t>
    </r>
    <r>
      <rPr>
        <b/>
        <sz val="12"/>
        <color rgb="FFFF0000"/>
        <rFont val="Calibri"/>
        <family val="2"/>
        <charset val="238"/>
        <scheme val="minor"/>
      </rPr>
      <t>10 000,00 zł</t>
    </r>
    <r>
      <rPr>
        <sz val="12"/>
        <color rgb="FFFF0000"/>
        <rFont val="Calibri"/>
        <family val="2"/>
        <charset val="238"/>
        <scheme val="minor"/>
      </rPr>
      <t xml:space="preserve"> w ramach Rządowego Programu wsparcia organizacji pozarządowych -Moc Małych Społeczności – Priorytet 3- Podkarpacka Moc Małych Społeczności</t>
    </r>
    <r>
      <rPr>
        <u/>
        <sz val="12"/>
        <color rgb="FFFF0000"/>
        <rFont val="Calibri"/>
        <family val="2"/>
        <charset val="238"/>
        <scheme val="minor"/>
      </rPr>
      <t>. Wniosek został złożony w dniu 05.09.2025 r.</t>
    </r>
    <r>
      <rPr>
        <sz val="12"/>
        <color rgb="FFFF0000"/>
        <rFont val="Calibri"/>
        <family val="2"/>
        <charset val="238"/>
        <scheme val="minor"/>
      </rPr>
      <t xml:space="preserve"> - brak dofinansowania-lista rezerwowa</t>
    </r>
  </si>
  <si>
    <r>
      <rPr>
        <sz val="12"/>
        <color rgb="FFFF0000"/>
        <rFont val="Calibri"/>
        <family val="2"/>
        <charset val="238"/>
        <scheme val="minor"/>
      </rPr>
      <t xml:space="preserve">Gmina Markowa wsparła Ludowy Klub Sportowy "MARKOVIA" w Markowej w opracowaniu wniosku  o dofinansowanie w wysokości </t>
    </r>
    <r>
      <rPr>
        <b/>
        <sz val="12"/>
        <color rgb="FFFF0000"/>
        <rFont val="Calibri"/>
        <family val="2"/>
        <charset val="238"/>
        <scheme val="minor"/>
      </rPr>
      <t>10 000,00 zł</t>
    </r>
    <r>
      <rPr>
        <sz val="12"/>
        <color rgb="FFFF0000"/>
        <rFont val="Calibri"/>
        <family val="2"/>
        <charset val="238"/>
        <scheme val="minor"/>
      </rPr>
      <t xml:space="preserve"> w ramach Rządowego Programu wsparcia organizacji pozarządowych -Moc Małych Społeczności – Priorytet 3- Podkarpacka Moc Małych Społeczności. </t>
    </r>
    <r>
      <rPr>
        <u/>
        <sz val="12"/>
        <color rgb="FFFF0000"/>
        <rFont val="Calibri"/>
        <family val="2"/>
        <charset val="238"/>
        <scheme val="minor"/>
      </rPr>
      <t>Wniosek został złożony w dniu 05.09.2025 r.</t>
    </r>
    <r>
      <rPr>
        <sz val="12"/>
        <color rgb="FFFF0000"/>
        <rFont val="Calibri"/>
        <family val="2"/>
        <charset val="238"/>
        <scheme val="minor"/>
      </rPr>
      <t xml:space="preserve">  - brak dofinansowania</t>
    </r>
  </si>
  <si>
    <t>Organizacja półkolonii i zajęć wpływających na rozwój kompetencji  nauk ścisłych oraz umiejętności ogólnorozwojowych i społecznych przez uczniów z Gminy Markowa  </t>
  </si>
  <si>
    <t>83 274,00</t>
  </si>
  <si>
    <r>
      <t xml:space="preserve">Gmina Markowa wsparła CKGM w opracowaniu zgłoszenia propozycji zadania oraz złożeniu wniosku do projektu grantowego LGD  „Pogórze Przemysko-Dynowskie”   w ramach przygotowania do naboru EFS + </t>
    </r>
    <r>
      <rPr>
        <b/>
        <sz val="12"/>
        <color rgb="FFFF0000"/>
        <rFont val="Calibri"/>
        <family val="2"/>
        <charset val="238"/>
        <scheme val="minor"/>
      </rPr>
      <t>Przedsięwzięcie nr 2.4:Wsparcie uczniów w rozwoju ich zainteresowań i uzdolnień poza edukacją formalną – wniosek złożony 15.09.2025 r. Realizacja: 15.10.2025r.  do 31.08.2026r.</t>
    </r>
  </si>
  <si>
    <r>
      <t xml:space="preserve"> Gmina Markowa wsparła OSP Markowa w opracowaniu wniosku złożonego w dniu 25.06.2025 r. w ramach naboru "ORLEN na straży" Edycja 1/2025.</t>
    </r>
    <r>
      <rPr>
        <b/>
        <sz val="11"/>
        <color rgb="FFFF0000"/>
        <rFont val="Calibri"/>
        <family val="2"/>
        <charset val="238"/>
        <scheme val="minor"/>
      </rPr>
      <t xml:space="preserve"> Przyznano dofinasowwanie 150 000,00 zł</t>
    </r>
  </si>
  <si>
    <r>
      <t xml:space="preserve"> Gmina Markowa wsparła Towarzystwo Oświatowo-Kulturalne TAHUMA w opracowaniu zgłoszenia propozycji zadania do projektu grantowego LGD  „Pogórze Przemysko-Dynowskie”   w dniu 23.06.2025 r. w ramach przygotowania do naboru EFS + P.3.4 </t>
    </r>
    <r>
      <rPr>
        <b/>
        <sz val="11"/>
        <color rgb="FFFF0000"/>
        <rFont val="Calibri"/>
        <family val="2"/>
        <charset val="238"/>
        <scheme val="minor"/>
      </rPr>
      <t xml:space="preserve">Wsparcie inicjatyw na rzecz rodzin i integracji społeczności lokalnej. Realziacja od stycznia 2026 r. </t>
    </r>
  </si>
  <si>
    <r>
      <t xml:space="preserve"> LKS Tarnawka otrzymało dotację w wysokości </t>
    </r>
    <r>
      <rPr>
        <b/>
        <sz val="12"/>
        <color rgb="FFFF0000"/>
        <rFont val="Calibri"/>
        <family val="2"/>
        <charset val="238"/>
        <scheme val="minor"/>
      </rPr>
      <t>8300,00 zł i jest w trakcie realziacji zadania -warszatów nordic walking.</t>
    </r>
  </si>
  <si>
    <r>
      <t xml:space="preserve"> OSP MARKOWA otrzymało dotację     </t>
    </r>
    <r>
      <rPr>
        <b/>
        <sz val="12"/>
        <color rgb="FFFF0000"/>
        <rFont val="Calibri"/>
        <family val="2"/>
        <charset val="238"/>
        <scheme val="minor"/>
      </rPr>
      <t>46 000,00 z</t>
    </r>
    <r>
      <rPr>
        <sz val="12"/>
        <color rgb="FFFF0000"/>
        <rFont val="Calibri"/>
        <family val="2"/>
        <charset val="238"/>
        <scheme val="minor"/>
      </rPr>
      <t>ł ,  podpisała umowę i od 1.09.2025 r. rozpoczęło realizację zadania  w ramach naboru Moc Małych Społeczności. .6.09.2025 odbył się już pikni strażacki i trwają spotkania prwencyjne w szkołach i przedszkolach</t>
    </r>
  </si>
  <si>
    <r>
      <t xml:space="preserve">Gmina Markowa wsparła LKS Markovia w Markowej w opracowaniu wniosku i załaczników do naboru POPRAWA DOSTĘPU DO MAŁEJ INFRASTRUKTURY PUBLICZNEJ w ramach wdrażania Strategii Rozwoju Lokalnego Kierowanego Przez Społeczność na lata 2023-2029-  Lokalna Grupa Działania „Pogórze Przemysko-Dynowskie”. Wniosek został złożony w dniu 24.04.2025. Na posiedzeniu Rady Lokalnej Grupy Działania „Pogórze Przemysko-Dynowskie” w dniu 14.04.2025 r. dokonano oceny i wyboru operacji do dofinansowania w ramach naboru nr 2/2025 w zakresie „poprawa dostępu do małej infrastruktury publicznej”- Uchwała I/18/25.  </t>
    </r>
    <r>
      <rPr>
        <b/>
        <sz val="12"/>
        <color rgb="FFFF0000"/>
        <rFont val="Calibri"/>
        <family val="2"/>
        <charset val="238"/>
        <scheme val="minor"/>
      </rPr>
      <t>Ludowy Klub Sportowy Markovia w Markowej otrzymał 194 037,90 zł dofinansowania i w dniu 04.09.25 podpisał umowę z Samorządem Woj. Podkarpackiego.</t>
    </r>
  </si>
  <si>
    <r>
      <t>"Modernizacja kompleksu sportowego „Moje Boisko – ORLIK 2012" w Markowej"</t>
    </r>
    <r>
      <rPr>
        <sz val="12"/>
        <rFont val="Arial"/>
        <family val="2"/>
        <charset val="238"/>
      </rPr>
      <t xml:space="preserve"> </t>
    </r>
  </si>
  <si>
    <r>
      <t xml:space="preserve">Towarzystwo Oświatowo-Kulturalne TAHUMA podpisało umowy i jest w trakcie realziacji zadania. Warszaty odbędą się we wrześniu w SP Markowa i SP Husów. Pozyskano dotacje z PUW w wysokości </t>
    </r>
    <r>
      <rPr>
        <b/>
        <sz val="12"/>
        <color rgb="FFFF0000"/>
        <rFont val="Calibri"/>
        <family val="2"/>
        <charset val="238"/>
        <scheme val="minor"/>
      </rPr>
      <t>12488,00 zł</t>
    </r>
    <r>
      <rPr>
        <sz val="12"/>
        <color rgb="FFFF0000"/>
        <rFont val="Calibri"/>
        <family val="2"/>
        <charset val="238"/>
        <scheme val="minor"/>
      </rPr>
      <t xml:space="preserve"> oraz wkład własny w wysokości </t>
    </r>
    <r>
      <rPr>
        <b/>
        <sz val="12"/>
        <color rgb="FFFF0000"/>
        <rFont val="Calibri"/>
        <family val="2"/>
        <charset val="238"/>
        <scheme val="minor"/>
      </rPr>
      <t>2600,00 z</t>
    </r>
    <r>
      <rPr>
        <sz val="12"/>
        <color rgb="FFFF0000"/>
        <rFont val="Calibri"/>
        <family val="2"/>
        <charset val="238"/>
        <scheme val="minor"/>
      </rPr>
      <t xml:space="preserve">ł z urzędu marszałkowskiego. </t>
    </r>
    <r>
      <rPr>
        <b/>
        <sz val="12"/>
        <color rgb="FFFF0000"/>
        <rFont val="Calibri"/>
        <family val="2"/>
        <charset val="238"/>
        <scheme val="minor"/>
      </rPr>
      <t>Zadanie trakcie realizacji. W dniach 11.09-19.09 odbyły się warszaty w SP Markowa, 25.09-26.09 odbędą się w SP Husów.</t>
    </r>
  </si>
  <si>
    <t>Konkurs o Nagrodę Marszałka Województwa Podkarpackiego "NGO Wysokich Lotów"</t>
  </si>
  <si>
    <t>Nagroda 12000,00 zł lub wyróżnienie 5000,00 zł</t>
  </si>
  <si>
    <r>
      <t xml:space="preserve">Gmina Markowa wsparła Stowarzyszenie Zespoł Sami swoi w zawnioskowaniu w dniu 24.07.2025 r. </t>
    </r>
    <r>
      <rPr>
        <b/>
        <sz val="11"/>
        <color rgb="FFFF0000"/>
        <rFont val="Calibri"/>
        <family val="2"/>
        <charset val="238"/>
        <scheme val="minor"/>
      </rPr>
      <t>o Nagrodę Marszałka Województwa Podkarpackiego "NGO Wysokich Lotów" w kategorii Kultura i tożsamość narodow</t>
    </r>
    <r>
      <rPr>
        <sz val="11"/>
        <color rgb="FFFF0000"/>
        <rFont val="Calibri"/>
        <family val="2"/>
        <charset val="238"/>
        <scheme val="minor"/>
      </rPr>
      <t>a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dla zespołu śpiewaczego Sami swoi  w uznaniu całokształtu działalności z okazji 40-lecia zespołu.</t>
    </r>
  </si>
  <si>
    <r>
      <t xml:space="preserve"> Gmina Markowa wsparła Centrum Usług Społecznych w Markowej  w opracowaniu zgłoszenia propozycji zadania do projektu grantowego LGD  „Pogórze Przemysko-Dynowskie”  w ramach przygotowania do naboru EFS +</t>
    </r>
    <r>
      <rPr>
        <b/>
        <sz val="11"/>
        <color rgb="FFFF0000"/>
        <rFont val="Calibri"/>
        <family val="2"/>
        <charset val="238"/>
        <scheme val="minor"/>
      </rPr>
      <t xml:space="preserve"> P.3.3 Wsparcie rozwoju usług społecznych</t>
    </r>
    <r>
      <rPr>
        <sz val="11"/>
        <color rgb="FFFF0000"/>
        <rFont val="Calibri"/>
        <family val="2"/>
        <charset val="238"/>
        <scheme val="minor"/>
      </rPr>
      <t>. Realizacja od maj 2026 r. -grudzień 2027 r.</t>
    </r>
  </si>
  <si>
    <r>
      <t xml:space="preserve"> Gmina Markowa wsparła OSP Husów  w opracowaniu wniosku i załączników do naboru ogłoszonego przez FUNDUSZ SKŁADKOWY UBEZPIECZENIA SPOŁECZNEGO ROLNIKÓW na zakup środków ochrony indywidualnej dla strażaków ratowników.</t>
    </r>
    <r>
      <rPr>
        <b/>
        <sz val="12"/>
        <color rgb="FFFF0000"/>
        <rFont val="Calibri"/>
        <family val="2"/>
        <charset val="238"/>
        <scheme val="minor"/>
      </rPr>
      <t>OSP Husów otrzymało dotacje 7000,00 zł. wkład własny 880,00 zł.</t>
    </r>
  </si>
  <si>
    <t>s</t>
  </si>
  <si>
    <t>Doposażenie baz magazynowych i zapewnienie ciągłości dostaw wody pitnej w celu poprawy warunków ochrony ludności i obrony cywilnej w sytuacjach kryzysowych w Gminie Markowa.</t>
  </si>
  <si>
    <t>Projekt zakłada: zakup koparki, wykopanie 2 studni zastępczych w miejscowości Markowa oraz zakup wyposażenia przecipowodziowego i oswietleniowego dla jednostek OSP</t>
  </si>
  <si>
    <r>
      <t xml:space="preserve">W dniu 22.07.2025 r. Gmina Markowa zawnioskowała o DOTACJĘ CELOWĄ NA REALIZACJĘ ZADAŃ WŁASNYCH/ZLECONYCH W RAMACH PROGRAMU OCHRONY LUDNOŚCI I OBRONY CYWILNEJ NA LATA 2025-2026. </t>
    </r>
    <r>
      <rPr>
        <b/>
        <sz val="11"/>
        <color rgb="FFFF0000"/>
        <rFont val="Calibri"/>
        <family val="2"/>
        <charset val="238"/>
        <scheme val="minor"/>
      </rPr>
      <t>Wszystkie wydatki z ramach dotacji  zostały zatwierdzone przez Ministerstwo  i została już podpisana umowa na wydatki budowlane(studnie).</t>
    </r>
  </si>
  <si>
    <t>Utworzenie strzelnicy wirtualnej</t>
  </si>
  <si>
    <t>realizacja do końca 2025 r.</t>
  </si>
  <si>
    <t>Wdniu 15.09.2025 r. Gmina Markowa przesłała ofertę realizacji zadania utworzenia strzelnicy wirtualnej 
w Konkursie Ministra Obrony Narodowej pn. „Strzelnica w Powiecie 2025” na realizację zadań związanych z utworzeniem wirtualnych strzelnic umożliwiających prowadzenie zorganizowanego szkolenia strzeleckiego, w szczególności wśród dzieci i młodzieży</t>
  </si>
  <si>
    <t>Gmina Markowa utworzenie strzelnicy wirtualnej w Sali Szkoły Podstawowej im. Sług Bożych Rodziny Ulmów w Markowej. Zaplanowane działania obejmują: prace remontowe pomieszczenia oraz zakup i montaż wyposażenia wirtualnej strzelnicy</t>
  </si>
  <si>
    <t>W dniu 20.08.2025 r. Gmina Markowa w nawiązaniu do komunikatu Wojewody Podkarpackiego z dnia 21 lipca 2025 r. dotyczącego naboru wniosków na dofinansowanie zadań powiatowych oraz zadań gminnych w ramach Rządowego Funduszu Rozwoju Dróg złożyła wniosek wraz z niezbędnymi załącznikami.</t>
  </si>
  <si>
    <t>Remont drogi gminnej, publicznej nr 109902R Zagumnia
w km 3+018 ÷ 4+101 w miejscowości Markowa</t>
  </si>
  <si>
    <t>od 50% do 80%</t>
  </si>
  <si>
    <t xml:space="preserve">Zakres robót obejmuje: zfrezowanie istniejącej nawierzchni asfaltowej, uzupełnienie podbudowy drogi oraz wykonanie nowej nawierzchni asfaltowej. W zakresie robót jest również wymiana barier i nawierzchni asfaltowej na obiekcie mostowym. </t>
  </si>
  <si>
    <t>realizacja w 2026 r.</t>
  </si>
  <si>
    <t>Remont drogi  gminnej, publicznej nr 109902R  w km 0+006÷2+195 i 2+200÷3+016 w miejscowości Markowa”</t>
  </si>
  <si>
    <t>ogłoszone postępowanie przetargowe</t>
  </si>
  <si>
    <r>
      <t xml:space="preserve">Gmina Markowa złozyła wniosek o finansowanie zajęć sportowych dla 11 grup ćwiczebnych w ramach naboru Aktywna Szkoła-Aktywny AS do MSiT. </t>
    </r>
    <r>
      <rPr>
        <b/>
        <sz val="12"/>
        <rFont val="Calibri"/>
        <family val="2"/>
        <charset val="238"/>
        <scheme val="minor"/>
      </rPr>
      <t>Dostalismy 68 h na 132 wnioskowane dla 11 grup. Konieczna będzie redukcja liczby grup oraz godzin</t>
    </r>
    <r>
      <rPr>
        <b/>
        <sz val="12"/>
        <color rgb="FFFF0000"/>
        <rFont val="Calibri"/>
        <family val="2"/>
        <charset val="238"/>
        <scheme val="minor"/>
      </rPr>
      <t>. We wrześniu Zawnioskowaliśmy o dodatkowe godziny i mamy przydzielone  64 godziny/ miesiąc do realizacji we wrześniu, październiku i listopadzie</t>
    </r>
  </si>
  <si>
    <t>z</t>
  </si>
  <si>
    <t>realizacja w toku - KONIECZNE BYŁO PRZEDŁUZENIE Umowy, ze względu na przedłużające się uzgodnienia z konserwatorem zabytków w zakresie kolorystyki Sali widowiskowej.  Kontrakt został przedłuzony do 31.10.2025</t>
  </si>
  <si>
    <t>realizacja w toku. Zakończono zasadniczy zakres prac na obiekcie OSP w Husowie i szkole Podstawowej w Markowej. Trwaja prace na przedszkolu nr 2 w Markowej.</t>
  </si>
  <si>
    <t>Wykonawca zakończył etap projektowania. Zakres prac dla miejscowości Tarnawka i Husów został praktycznie zrealizowany. Trwaj prace na Markowej.</t>
  </si>
  <si>
    <t xml:space="preserve">Podpisana umowa - realizacja w toku. Rozliczony został I etap inwestycji.  Wykonawca przystąpił do II etapu prac. </t>
  </si>
  <si>
    <t>Zakres prac dla miejscowości Tarnawka i Husów został praktycznie zrealizowany. Trwaj prace na Markowej.</t>
  </si>
  <si>
    <t>Zarząd Powiatu złożył wnisek o zwiększenie pomocy finansowej dla potrzeb realizacji zadania do kwoty 1.500.000,00 na rok 2026</t>
  </si>
  <si>
    <t>inwestycja zakończona</t>
  </si>
  <si>
    <t>umowa w realizacji</t>
  </si>
  <si>
    <t>Zakończone zostały prace budowlane. Wykonawca przygotowuje dokumenty do pozwolenia na uzytkowanie</t>
  </si>
  <si>
    <t>w realizacji. Zadanie realizowane przez Zarząd Dróg Powiatowych w Łańcucie.</t>
  </si>
  <si>
    <t>W dniu 28 kwietnia 2025 r. Sejmik Województwa Podkarpackiego udzielił Gminie Markowa dotacji 50 000,00 zł na prace konserwatorskie, restauratorskie lub roboty budowlane przy zabytkowej Chacie Jana Raka w Husowie  na realizację zadania pn. "Husów, Chata Jana Raka (XVIII w.); wymiana pokrycia dachowego i zdegradowanych elementów więźby dachowej" - trwa przygotowanie postepowania na wyłonienie wykonawcy.</t>
  </si>
  <si>
    <t>zakończona inwestycja</t>
  </si>
  <si>
    <t xml:space="preserve">trwają prace projektowe. </t>
  </si>
  <si>
    <t xml:space="preserve">Gmina Markowa złożyła do Podkarpackiego Urzędu Wojewódzkiego zapotrzebowanie o środki na "Wykonanaie właściwych prac w ramach zadania pn. stabilizacja osuwiska nr ewid. 18-10-052-056170 w celu zabezpieczenia budynku Centrum Kultury w miejscowości Husów Gmina Markowa" - jest szansa na pozyskanie środków. Projekt budowlany jest złożony w Starostwie Powiatowym w Łańcucie do uzyskania pozwolenia na budowę. </t>
  </si>
  <si>
    <t>W dniu 17.03.2025 r. ogłoszono wyniki. 'Gmina Markowa otrzymała dofinansowanie w wysokości 546 000,00 zł zadania realizowanego ze środków pozostających w dyspozycji Ministra Kultury i
Dziedzictwa Narodowego w ramach programu
Infrastruktura domów kultury 2025. 
została podpisana umowa z Wykonawcą zadania</t>
  </si>
  <si>
    <t>podpisana została umowa z wykonawca zadania - w realizacji</t>
  </si>
  <si>
    <r>
      <t xml:space="preserve">Gmina Markowa w dniu 24.04.2025 złożyła wniosek do naboru POPRAWA DOSTĘPU DO MAŁEJ INFRASTRUKTURY PUBLICZNEJ w ramach wdrażania
 Strategii Rozwoju Lokalnego Kierowanego Przez Społeczność na lata 2023-2029- Lokalna Grupa Działania „Pogórze Przemysko-Dynowskie”. Na posiedzeniu Rady Lokalnej Grupy Działania „Pogórze Przemysko-Dynowskie” w dniu 14.04.2025 r. dokonano oceny i wyboru operacji do dofinansowania w ramach naboru nr 1/2025 w zakresie „poprawa dostępu do małej infrastruktury publicznej- Uchwała I/9/25. </t>
    </r>
    <r>
      <rPr>
        <sz val="12"/>
        <color rgb="FFFF0000"/>
        <rFont val="Calibri"/>
        <family val="2"/>
        <charset val="238"/>
        <scheme val="minor"/>
      </rPr>
      <t>Projekt zagospodarowania terenu został złożony w Starostwie Powiatowym w Łańcucie - zgłoszenie zamiaru wykonania robót budowlanych</t>
    </r>
  </si>
  <si>
    <t xml:space="preserve">zadanie obejmuje budowę kanzalizacji saniternej w Husowie- sieć rozdzielcza </t>
  </si>
  <si>
    <t>zakończone zostały roboty budowlane - trwają odbiory</t>
  </si>
  <si>
    <t>Prace adaptacyjne i remontowe związane z dostosowaniem budynku i pomieszczeń do funkcji Kubu Samopomocy w Tarnawce</t>
  </si>
  <si>
    <t>zadanie realizowane w formule zaprojektuj i wybuduj - zakończona realizacja obiekt oddany do uzytkowania</t>
  </si>
  <si>
    <r>
      <t>W dniu 28.02.2025 r, Gmina Markowa złozyła wniosek na modernizacje komplesu sportowego ORLIK w SP w Markowej w ramach naboru modernizacji kompleksów sportowych „Moje Boisko – ORLIK 2012” – Edycja 2025.  Realizacja planowana w 2026 r.</t>
    </r>
    <r>
      <rPr>
        <b/>
        <sz val="12"/>
        <rFont val="Calibri"/>
        <family val="2"/>
        <charset val="238"/>
        <scheme val="minor"/>
      </rPr>
      <t xml:space="preserve"> Gmina Markowa otrzymała dofinansowanie 165 300,00 zł</t>
    </r>
  </si>
  <si>
    <r>
      <t xml:space="preserve">Gmina Markowa złozyła wniosek o finansowanie zajęć sportowych dla 11 grup ćwiczebnych w ramach naboru Aktywna Szkoła-Aktywny AS do MSiT. </t>
    </r>
    <r>
      <rPr>
        <b/>
        <sz val="12"/>
        <rFont val="Calibri"/>
        <family val="2"/>
        <charset val="238"/>
        <scheme val="minor"/>
      </rPr>
      <t>Dostalismy 68 h na 132 wnioskowane dla 11 grup. Konieczna będzie redukcja liczby grup oraz godzin. We wrześniu Zawnioskowaliśmy o dodatkowe godziny i mamy przydzielone  64 godziny/ miesiąc do realizacji we wrześniu, październiku i listopadzie</t>
    </r>
  </si>
  <si>
    <r>
      <t xml:space="preserve"> Gmina Markowa wsparła OSP Husów  w opracowaniu wniosku i załączników do naboru ogłoszonego przez FUNDUSZ SKŁADKOWY UBEZPIECZENIA SPOŁECZNEGO ROLNIKÓW na zakup środków ochrony indywidualnej dla strażaków ratowników.</t>
    </r>
    <r>
      <rPr>
        <b/>
        <sz val="12"/>
        <rFont val="Calibri"/>
        <family val="2"/>
        <charset val="238"/>
        <scheme val="minor"/>
      </rPr>
      <t>OSP Husów otrzymało dotacje 7000,00 zł. wkład własny 880,00 zł.</t>
    </r>
  </si>
  <si>
    <r>
      <t xml:space="preserve">Gmina Markowa wsparła LKS Markovia w Markowej w opracowaniu wniosku i załaczników do naboru POPRAWA DOSTĘPU DO MAŁEJ INFRASTRUKTURY PUBLICZNEJ w ramach wdrażania Strategii Rozwoju Lokalnego Kierowanego Przez Społeczność na lata 2023-2029-  Lokalna Grupa Działania „Pogórze Przemysko-Dynowskie”. Wniosek został złożony w dniu 24.04.2025. Na posiedzeniu Rady Lokalnej Grupy Działania „Pogórze Przemysko-Dynowskie” w dniu 14.04.2025 r. dokonano oceny i wyboru operacji do dofinansowania w ramach naboru nr 2/2025 w zakresie „poprawa dostępu do małej infrastruktury publicznej”- Uchwała I/18/25.  </t>
    </r>
    <r>
      <rPr>
        <b/>
        <sz val="12"/>
        <rFont val="Calibri"/>
        <family val="2"/>
        <charset val="238"/>
        <scheme val="minor"/>
      </rPr>
      <t>Ludowy Klub Sportowy Markovia w Markowej otrzymał 194 037,90 zł dofinansowania i w dniu 04.09.25 podpisał umowę z Samorządem Woj. Podkarpackiego.</t>
    </r>
  </si>
  <si>
    <r>
      <t xml:space="preserve">Towarzystwo Oświatowo-Kulturalne TAHUMA podpisało umowy i jest w trakcie realziacji zadania. Warszaty odbędą się we wrześniu w SP Markowa i SP Husów. Pozyskano dotacje z PUW w wysokości </t>
    </r>
    <r>
      <rPr>
        <b/>
        <sz val="12"/>
        <rFont val="Calibri"/>
        <family val="2"/>
        <charset val="238"/>
        <scheme val="minor"/>
      </rPr>
      <t>12488,00 zł</t>
    </r>
    <r>
      <rPr>
        <sz val="12"/>
        <rFont val="Calibri"/>
        <family val="2"/>
        <charset val="238"/>
        <scheme val="minor"/>
      </rPr>
      <t xml:space="preserve"> oraz wkład własny w wysokości </t>
    </r>
    <r>
      <rPr>
        <b/>
        <sz val="12"/>
        <rFont val="Calibri"/>
        <family val="2"/>
        <charset val="238"/>
        <scheme val="minor"/>
      </rPr>
      <t>2600,00 z</t>
    </r>
    <r>
      <rPr>
        <sz val="12"/>
        <rFont val="Calibri"/>
        <family val="2"/>
        <charset val="238"/>
        <scheme val="minor"/>
      </rPr>
      <t xml:space="preserve">ł z urzędu marszałkowskiego. </t>
    </r>
    <r>
      <rPr>
        <b/>
        <sz val="12"/>
        <rFont val="Calibri"/>
        <family val="2"/>
        <charset val="238"/>
        <scheme val="minor"/>
      </rPr>
      <t>Zadanie trakcie realizacji. W dniach 11.09-19.09 odbyły się warszaty w SP Markowa, 25.09-26.09 odbędą się w SP Husów.</t>
    </r>
  </si>
  <si>
    <r>
      <t xml:space="preserve"> LKS Tarnawka otrzymało dotację w wysokości </t>
    </r>
    <r>
      <rPr>
        <b/>
        <sz val="12"/>
        <rFont val="Calibri"/>
        <family val="2"/>
        <charset val="238"/>
        <scheme val="minor"/>
      </rPr>
      <t>8300,00 zł i jest w trakcie realziacji zadania -warszatów nordic walking.</t>
    </r>
  </si>
  <si>
    <r>
      <t xml:space="preserve"> OSP MARKOWA otrzymało dotację     </t>
    </r>
    <r>
      <rPr>
        <b/>
        <sz val="12"/>
        <rFont val="Calibri"/>
        <family val="2"/>
        <charset val="238"/>
        <scheme val="minor"/>
      </rPr>
      <t>46 000,00 z</t>
    </r>
    <r>
      <rPr>
        <sz val="12"/>
        <rFont val="Calibri"/>
        <family val="2"/>
        <charset val="238"/>
        <scheme val="minor"/>
      </rPr>
      <t>ł ,  podpisała umowę i od 1.09.2025 r. rozpoczęło realizację zadania  w ramach naboru Moc Małych Społeczności. .6.09.2025 odbył się już pikni strażacki i trwają spotkania prwencyjne w szkołach i przedszkolach</t>
    </r>
  </si>
  <si>
    <r>
      <t xml:space="preserve"> Gmina Markowa wsparła Towarzystwo Oświatowo-Kulturalne TAHUMA w opracowaniu zgłoszenia propozycji zadania do projektu grantowego LGD  „Pogórze Przemysko-Dynowskie”   w dniu 23.06.2025 r. w ramach przygotowania do naboru EFS + P.3.4 </t>
    </r>
    <r>
      <rPr>
        <b/>
        <sz val="11"/>
        <rFont val="Calibri"/>
        <family val="2"/>
        <charset val="238"/>
        <scheme val="minor"/>
      </rPr>
      <t xml:space="preserve">Wsparcie inicjatyw na rzecz rodzin i integracji społeczności lokalnej. Realziacja od stycznia 2026 r. </t>
    </r>
  </si>
  <si>
    <r>
      <t xml:space="preserve"> Gmina Markowa wsparła OSP Markowa w opracowaniu wniosku złożonego w dniu 25.06.2025 r. w ramach naboru "ORLEN na straży" Edycja 1/2025.</t>
    </r>
    <r>
      <rPr>
        <b/>
        <sz val="11"/>
        <rFont val="Calibri"/>
        <family val="2"/>
        <charset val="238"/>
        <scheme val="minor"/>
      </rPr>
      <t xml:space="preserve"> Przyznano dofinasowwanie 150 000,00 zł</t>
    </r>
  </si>
  <si>
    <r>
      <t xml:space="preserve">W dniu 22.07.2025 r. Gmina Markowa zawnioskowała o DOTACJĘ CELOWĄ NA REALIZACJĘ ZADAŃ WŁASNYCH/ZLECONYCH W RAMACH PROGRAMU OCHRONY LUDNOŚCI I OBRONY CYWILNEJ NA LATA 2025-2026. </t>
    </r>
    <r>
      <rPr>
        <b/>
        <sz val="11"/>
        <rFont val="Calibri"/>
        <family val="2"/>
        <charset val="238"/>
        <scheme val="minor"/>
      </rPr>
      <t>Wszystkie wydatki z ramach dotacji  zostały zatwierdzone przez Ministerstwo  i została już podpisana umowa na wydatki budowlane(studnie).</t>
    </r>
  </si>
  <si>
    <r>
      <t xml:space="preserve">Gmina Markowa wsparła Stowarzyszenie Zespoł Sami swoi w zawnioskowaniu w dniu 24.07.2025 r. </t>
    </r>
    <r>
      <rPr>
        <b/>
        <sz val="11"/>
        <rFont val="Calibri"/>
        <family val="2"/>
        <charset val="238"/>
        <scheme val="minor"/>
      </rPr>
      <t>o Nagrodę Marszałka Województwa Podkarpackiego "NGO Wysokich Lotów" w kategorii Kultura i tożsamość narodow</t>
    </r>
    <r>
      <rPr>
        <sz val="11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dla zespołu śpiewaczego Sami swoi  w uznaniu całokształtu działalności z okazji 40-lecia zespołu.</t>
    </r>
  </si>
  <si>
    <r>
      <t xml:space="preserve">Gmina Markowa wsparła Zespół Orkiestry Dętej w Markowej w Markowej w opracowaniu wniosku  o dofinansowanie w wysokości </t>
    </r>
    <r>
      <rPr>
        <b/>
        <sz val="12"/>
        <rFont val="Calibri"/>
        <family val="2"/>
        <charset val="238"/>
        <scheme val="minor"/>
      </rPr>
      <t>10 000,00 zł</t>
    </r>
    <r>
      <rPr>
        <sz val="12"/>
        <rFont val="Calibri"/>
        <family val="2"/>
        <charset val="238"/>
        <scheme val="minor"/>
      </rPr>
      <t xml:space="preserve"> w ramach Rządowego Programu wsparcia organizacji pozarządowych -Moc Małych Społeczności – Priorytet 3- Podkarpacka Moc Małych Społeczności</t>
    </r>
    <r>
      <rPr>
        <u/>
        <sz val="12"/>
        <rFont val="Calibri"/>
        <family val="2"/>
        <charset val="238"/>
        <scheme val="minor"/>
      </rPr>
      <t>. Wniosek został złożony w dniu 05.09.2025 r.</t>
    </r>
    <r>
      <rPr>
        <sz val="12"/>
        <rFont val="Calibri"/>
        <family val="2"/>
        <charset val="238"/>
        <scheme val="minor"/>
      </rPr>
      <t xml:space="preserve"> - brak dofinansowania-lista rezerwowa</t>
    </r>
  </si>
  <si>
    <r>
      <t xml:space="preserve"> Gmina Markowa wsparła Centrum Usług Społecznych w Markowej  w opracowaniu zgłoszenia propozycji zadania do projektu grantowego LGD  „Pogórze Przemysko-Dynowskie”  w ramach przygotowania do naboru EFS +</t>
    </r>
    <r>
      <rPr>
        <b/>
        <sz val="11"/>
        <rFont val="Calibri"/>
        <family val="2"/>
        <charset val="238"/>
        <scheme val="minor"/>
      </rPr>
      <t xml:space="preserve"> P.3.3 Wsparcie rozwoju usług społecznych</t>
    </r>
    <r>
      <rPr>
        <sz val="11"/>
        <rFont val="Calibri"/>
        <family val="2"/>
        <charset val="238"/>
        <scheme val="minor"/>
      </rPr>
      <t>. Realizacja od maj 2026 r. -grudzień 2027 r.</t>
    </r>
  </si>
  <si>
    <r>
      <t xml:space="preserve">Gmina Markowa wsparła CKGM w opracowaniu zgłoszenia propozycji zadania oraz złożeniu wniosku do projektu grantowego LGD  „Pogórze Przemysko-Dynowskie”   w ramach przygotowania do naboru EFS + </t>
    </r>
    <r>
      <rPr>
        <b/>
        <sz val="12"/>
        <rFont val="Calibri"/>
        <family val="2"/>
        <charset val="238"/>
        <scheme val="minor"/>
      </rPr>
      <t>Przedsięwzięcie nr 2.4:Wsparcie uczniów w rozwoju ich zainteresowań i uzdolnień poza edukacją formalną – wniosek złożony 15.09.2025 r. Realizacja: 15.10.2025r.  do 31.08.2026r.</t>
    </r>
  </si>
  <si>
    <t xml:space="preserve"> Gmina Markowa wsparła OSP HUSÓW w opracowaniu wniosku złożonego w dniu 08.10.2025 r. w ramach programu grantowego „ORLEN. Razem dla bezpieczeństwa”</t>
  </si>
  <si>
    <t xml:space="preserve"> Gmina Markowa wsparła OSP TARNAWKA w opracowaniu wniosku złożonego w dniu 08.10.2025 r. w ramach programu grantowego „ORLEN. Razem dla bezpieczeństwa”</t>
  </si>
  <si>
    <t>Zwiększenia odporności Ochotniczej Straży Pożarnej w Husowie jako podmiotu obrony_x000D_
cywilnej na wystąpienie sytuacji kryzysowych</t>
  </si>
  <si>
    <t>zakup: 1 przyczepy ratowniczej do quada z modułem gaśniczym,-8 przenośnych radiotelefonów cyfrowych</t>
  </si>
  <si>
    <t>Doposażenie Ochotniczej Straży Pożarnej w miejscowości Tarnawka celem zwiększenia_x000D_
odporności jednostki na wystąpienie sytuacji kryzysowych</t>
  </si>
  <si>
    <t>Roboty zakończone. Trwaja prace porządkwe termin 31.10.2025 jest niezagrożony</t>
  </si>
  <si>
    <t>Inwestycja zakokończona</t>
  </si>
  <si>
    <t>Inwestycja zakończona</t>
  </si>
  <si>
    <t xml:space="preserve">Zakończone zostały prace budowlane. Wykonawca przygotowuje dokumenty do pozwolenia na uzytkowanie. Termin jest </t>
  </si>
  <si>
    <t>podpisana umowa - wykonawca przygotowuje się do wejścia w teren</t>
  </si>
  <si>
    <t>Wniosek jest po ocenie merytorycznej  - umowa o dofinansowanie podpisana</t>
  </si>
  <si>
    <t>trwają prace związane z wyłonieniem wykonawcy prac budowlanych. Urządzenia na lac zabaw zostały zamówione</t>
  </si>
  <si>
    <t>w dniu dzisiajszym zostały dostarczone urządzenia</t>
  </si>
  <si>
    <t>Budowa sieci kanalizacji sanitarnej w miejscowości Husów - Gmina Markowa</t>
  </si>
  <si>
    <t>Postępowanie zostało ogłoszone w dniu 20.10.2025</t>
  </si>
  <si>
    <t>Gmina Markowa nie ma jeszcze podpisanej umowy o dofinansowanie - jednak ze względu na bardzo krótki termin realizacji zadania ogłoszone zostało postępowanie.</t>
  </si>
  <si>
    <t>Budowa Hali widowiskowo sportowej w Markowej</t>
  </si>
  <si>
    <t>opracowana została koncepcja Hali</t>
  </si>
  <si>
    <t>Budowa toalet publicznych w Markowej</t>
  </si>
  <si>
    <t>zlecony został projekt budowlany</t>
  </si>
  <si>
    <t>zakończona inwestycja. Został złozony wniosek o refundacje poniesionych kosztów. Wniosek o płatność został zatwierdzony do wypłaty.</t>
  </si>
  <si>
    <t>zakończona inwestycja. Został złozony wniosek o refundacje poniesionych kosztów, który oczekuje na weryfikację.</t>
  </si>
  <si>
    <t>Gmina Markowa w dniu 08.10.2025 r. podpisała umowę o przyznanie pomocy.</t>
  </si>
  <si>
    <t xml:space="preserve"> Ludowy Klub Sportowy "MARKOVIA" w Markowej otrzymał dofinansowanie w ramach Rządowego Programu wsparcia organizacji pozarządowych -
Moc Małych Społeczności – Priorytet 1. Wniosek został złożony w dniu 03.06.2025 r. przy wsparciu Gminy Markowa. Realizację zaplanowano w 2025 r.</t>
  </si>
  <si>
    <r>
      <rPr>
        <sz val="12"/>
        <rFont val="Calibri"/>
        <family val="2"/>
        <charset val="238"/>
        <scheme val="minor"/>
      </rPr>
      <t xml:space="preserve"> Gmina Markowa wsparła OSP Husów  w opracowaniu wniosku i załączników do naboru ogłoszonego przez FUNDUSZ SKŁADKOWY UBEZPIECZENIA SPOŁECZNEGO ROLNIKÓW na zakup środków ochrony indywidualnej dla strażaków ratowników.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W ramach dofinansowania OSP Husów zakupiło: 
- 2x ubranie specjalne;
- 2x buty strażackie gumowe; 
- 2x Rękawice strażackie.
za kwotę 7880 zł, z czego 7000 zł pochodziło z dofinansowania FSUSR, a 880 zł ze środków własnych. 
</t>
    </r>
  </si>
  <si>
    <r>
      <t xml:space="preserve">Gmina Markowa wsparła Stowarzyszenie Zespoł Sami swoi w zawnioskowaniu w dniu 24.07.2025 r. </t>
    </r>
    <r>
      <rPr>
        <b/>
        <sz val="11"/>
        <rFont val="Calibri"/>
        <family val="2"/>
        <charset val="238"/>
        <scheme val="minor"/>
      </rPr>
      <t>o Nagrodę Marszałka Województwa Podkarpackiego "NGO Wysokich Lotów" w kategorii Kultura i tożsamość narodow</t>
    </r>
    <r>
      <rPr>
        <sz val="11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dla zespołu śpiewaczego Sami swoi  w uznaniu całokształtu działalności z okazji 40-lecia zespołu. </t>
    </r>
    <r>
      <rPr>
        <sz val="11"/>
        <color rgb="FFFF0000"/>
        <rFont val="Calibri"/>
        <family val="2"/>
        <charset val="238"/>
        <scheme val="minor"/>
      </rPr>
      <t>Brak nagrody</t>
    </r>
  </si>
  <si>
    <r>
      <t xml:space="preserve">Gmina Markowa wsparła CKGM w opracowaniu zgłoszenia propozycji zadania oraz złożeniu wniosku do projektu grantowego LGD  „Pogórze Przemysko-Dynowskie”   w ramach przygotowania do naboru EFS + </t>
    </r>
    <r>
      <rPr>
        <b/>
        <sz val="12"/>
        <rFont val="Calibri"/>
        <family val="2"/>
        <charset val="238"/>
        <scheme val="minor"/>
      </rPr>
      <t xml:space="preserve">Przedsięwzięcie nr 2.4:Wsparcie uczniów w rozwoju ich zainteresowań i uzdolnień poza edukacją formalną – wniosek złożony 15.09.2025 r. Realizacja: 15.10.2025r.  do 31.08.2026r. </t>
    </r>
    <r>
      <rPr>
        <b/>
        <sz val="12"/>
        <color rgb="FFFF0000"/>
        <rFont val="Calibri"/>
        <family val="2"/>
        <charset val="238"/>
        <scheme val="minor"/>
      </rPr>
      <t>W dniu 1.10.2025 r. CKGM podpisało umowę na realziacje zadania.</t>
    </r>
  </si>
  <si>
    <r>
      <t xml:space="preserve"> LKS Tarnawka otrzymało dotację w wysokości </t>
    </r>
    <r>
      <rPr>
        <b/>
        <sz val="12"/>
        <rFont val="Calibri"/>
        <family val="2"/>
        <charset val="238"/>
        <scheme val="minor"/>
      </rPr>
      <t xml:space="preserve">8300,00 zł i. </t>
    </r>
    <r>
      <rPr>
        <b/>
        <sz val="12"/>
        <color rgb="FFFF0000"/>
        <rFont val="Calibri"/>
        <family val="2"/>
        <charset val="238"/>
        <scheme val="minor"/>
      </rPr>
      <t>Zadanie zostało zrealizowane i jest w trakcie rozliczenia.</t>
    </r>
  </si>
  <si>
    <r>
      <t xml:space="preserve"> OSP MARKOWA otrzymało dotację     </t>
    </r>
    <r>
      <rPr>
        <b/>
        <sz val="12"/>
        <rFont val="Calibri"/>
        <family val="2"/>
        <charset val="238"/>
        <scheme val="minor"/>
      </rPr>
      <t>46 000,00 z</t>
    </r>
    <r>
      <rPr>
        <sz val="12"/>
        <rFont val="Calibri"/>
        <family val="2"/>
        <charset val="238"/>
        <scheme val="minor"/>
      </rPr>
      <t xml:space="preserve">ł ,  podpisała umowę i od 1.09.2025 r. rozpoczęło realizację zadania  w ramach naboru Moc Małych Społeczności.  </t>
    </r>
    <r>
      <rPr>
        <sz val="12"/>
        <color rgb="FFFF0000"/>
        <rFont val="Calibri"/>
        <family val="2"/>
        <charset val="238"/>
        <scheme val="minor"/>
      </rPr>
      <t xml:space="preserve"> Zadanie zostało zrealizowane i jest w trakcie rozliczenia.</t>
    </r>
  </si>
  <si>
    <r>
      <t xml:space="preserve"> Gmina Markowa wsparła Towarzystwo Oświatowo-Kulturalne TAHUMA w opracowaniu zgłoszenia propozycji zadania do projektu grantowego LGD  „Pogórze Przemysko-Dynowskie”   w dniu 23.06.2025 r. w ramach przygotowania do naboru EFS + P.3.4 </t>
    </r>
    <r>
      <rPr>
        <b/>
        <sz val="11"/>
        <rFont val="Calibri"/>
        <family val="2"/>
        <charset val="238"/>
        <scheme val="minor"/>
      </rPr>
      <t xml:space="preserve">Wsparcie inicjatyw na rzecz rodzin i integracji społeczności lokalnej. Realziacja od stycznia 2026 r.  </t>
    </r>
    <r>
      <rPr>
        <b/>
        <sz val="11"/>
        <color rgb="FFFF0000"/>
        <rFont val="Calibri"/>
        <family val="2"/>
        <charset val="238"/>
        <scheme val="minor"/>
      </rPr>
      <t>Wspólny wniosek złozony przez LGD do Urzędu Marszałkowskiego  został odrzucony. LDG będzie ponownie wnioskować z nami w nowej koncepcji zadań.</t>
    </r>
  </si>
  <si>
    <r>
      <t xml:space="preserve">W dniu 22.07.2025 r. Gmina Markowa zawnioskowała o DOTACJĘ CELOWĄ NA REALIZACJĘ ZADAŃ WŁASNYCH/ZLECONYCH W RAMACH PROGRAMU OCHRONY LUDNOŚCI I OBRONY CYWILNEJ NA LATA 2025-2026. </t>
    </r>
    <r>
      <rPr>
        <b/>
        <sz val="11"/>
        <color rgb="FFFF0000"/>
        <rFont val="Calibri"/>
        <family val="2"/>
        <charset val="238"/>
        <scheme val="minor"/>
      </rPr>
      <t>W ramach dotacji realizowane są:1) odwiert dwóch studni zastępczych s-3c i s-4c w miejscowści Markowa, 2)zakup koparki 3) zakup systemu owietlenia wielkopowierzchniowego HALO 100K 4)zakup wyposażenia dla OSP do działań przeciwpowidziowych. Dodatkowo złozony został w dniu 14.11.2025 r. wniosek o zwiększenie dotacji za zakup lekkiego samochodu ratowniczo-gaśniczego dla OSP Tarnawka , który jest opiniowany przez MON.</t>
    </r>
  </si>
  <si>
    <t>Inwestycja w toku</t>
  </si>
  <si>
    <t>Inwestycja w toku. Termin niezagrożony</t>
  </si>
  <si>
    <t>jesteśmy po kontroli Nadzoru Budowlanego. Pozwolenie na uzytkowanie kończące inwestycje będzie na dniach. Termin niezagrożony</t>
  </si>
  <si>
    <t xml:space="preserve">wyłoniony Wykonawca trwają prace - </t>
  </si>
  <si>
    <r>
      <t xml:space="preserve">trwają prace związane z wyłonieniem wykonawcy prac budowlanych. Urządzenia na plac zabaw zostały zamówione
</t>
    </r>
    <r>
      <rPr>
        <sz val="12"/>
        <color rgb="FFFF0000"/>
        <rFont val="Calibri"/>
        <family val="2"/>
        <charset val="238"/>
        <scheme val="minor"/>
      </rPr>
      <t>w dniu dzsiejszym uzyskaliśmy pozwolenie na budowę</t>
    </r>
  </si>
  <si>
    <t>opracowana została koncepcja Hali - zakończone</t>
  </si>
  <si>
    <r>
      <t xml:space="preserve">Gmina Markowa w dniu 08.10.2025 r. podpisała umowę o przyznanie pomocy. </t>
    </r>
    <r>
      <rPr>
        <sz val="12"/>
        <color rgb="FFFF0000"/>
        <rFont val="Calibri"/>
        <family val="2"/>
        <charset val="238"/>
        <scheme val="minor"/>
      </rPr>
      <t>Trwają przygotowania postępowania przetargowego</t>
    </r>
  </si>
  <si>
    <t>trwają prace związane z wyłonieniem wykonawcy prac budowlanych. Urządzenia na plac zabaw zostały zamówione
w dniu dzsiejszym uzyskaliśmy pozwolenie na budowę</t>
  </si>
  <si>
    <r>
      <t xml:space="preserve"> Gmina Markowa wsparła OSP Husów  w opracowaniu wniosku i załączników do naboru ogłoszonego przez FUNDUSZ SKŁADKOWY UBEZPIECZENIA SPOŁECZNEGO ROLNIKÓW na zakup środków ochrony indywidualnej dla strażaków ratowników.                             </t>
    </r>
    <r>
      <rPr>
        <b/>
        <sz val="12"/>
        <rFont val="Calibri"/>
        <family val="2"/>
        <charset val="238"/>
        <scheme val="minor"/>
      </rPr>
      <t xml:space="preserve">W ramach dofinansowania OSP Husów zakupiło: 
- 2x ubranie specjalne;
- 2x buty strażackie gumowe; 
- 2x Rękawice strażackie.
za kwotę 7880 zł, z czego 7000 zł pochodziło z dofinansowania FSUSR, a 880 zł ze środków własnych. 
</t>
    </r>
  </si>
  <si>
    <t>Gmina Markowa w dniu 08.10.2025 r. podpisała umowę o przyznanie pomocy. Trwają przygotowania postępowania przetargowego</t>
  </si>
  <si>
    <r>
      <t xml:space="preserve"> LKS Tarnawka otrzymało dotację w wysokości </t>
    </r>
    <r>
      <rPr>
        <b/>
        <sz val="12"/>
        <rFont val="Calibri"/>
        <family val="2"/>
        <charset val="238"/>
        <scheme val="minor"/>
      </rPr>
      <t>8300,00 zł i. Zadanie zostało zrealizowane i jest w trakcie rozliczenia.</t>
    </r>
  </si>
  <si>
    <r>
      <t xml:space="preserve"> OSP MARKOWA otrzymało dotację     </t>
    </r>
    <r>
      <rPr>
        <b/>
        <sz val="12"/>
        <rFont val="Calibri"/>
        <family val="2"/>
        <charset val="238"/>
        <scheme val="minor"/>
      </rPr>
      <t>46 000,00 z</t>
    </r>
    <r>
      <rPr>
        <sz val="12"/>
        <rFont val="Calibri"/>
        <family val="2"/>
        <charset val="238"/>
        <scheme val="minor"/>
      </rPr>
      <t>ł ,  podpisała umowę i od 1.09.2025 r. rozpoczęło realizację zadania  w ramach naboru Moc Małych Społeczności.   Zadanie zostało zrealizowane i jest w trakcie rozliczenia.</t>
    </r>
  </si>
  <si>
    <r>
      <t xml:space="preserve"> Gmina Markowa wsparła Towarzystwo Oświatowo-Kulturalne TAHUMA w opracowaniu zgłoszenia propozycji zadania do projektu grantowego LGD  „Pogórze Przemysko-Dynowskie”   w dniu 23.06.2025 r. w ramach przygotowania do naboru EFS + P.3.4 </t>
    </r>
    <r>
      <rPr>
        <b/>
        <sz val="11"/>
        <rFont val="Calibri"/>
        <family val="2"/>
        <charset val="238"/>
        <scheme val="minor"/>
      </rPr>
      <t>Wsparcie inicjatyw na rzecz rodzin i integracji społeczności lokalnej. Realziacja od stycznia 2026 r.  Wspólny wniosek złozony przez LGD do Urzędu Marszałkowskiego  został odrzucony. LDG będzie ponownie wnioskować z nami w nowej koncepcji zadań.</t>
    </r>
  </si>
  <si>
    <r>
      <t xml:space="preserve">Gmina Markowa wsparła Stowarzyszenie Zespoł Sami swoi w zawnioskowaniu w dniu 24.07.2025 r. </t>
    </r>
    <r>
      <rPr>
        <b/>
        <sz val="11"/>
        <rFont val="Calibri"/>
        <family val="2"/>
        <charset val="238"/>
        <scheme val="minor"/>
      </rPr>
      <t>o Nagrodę Marszałka Województwa Podkarpackiego "NGO Wysokich Lotów" w kategorii Kultura i tożsamość narodow</t>
    </r>
    <r>
      <rPr>
        <sz val="11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dla zespołu śpiewaczego Sami swoi  w uznaniu całokształtu działalności z okazji 40-lecia zespołu. Brak nagrody</t>
    </r>
  </si>
  <si>
    <r>
      <t xml:space="preserve">Gmina Markowa wsparła CKGM w opracowaniu zgłoszenia propozycji zadania oraz złożeniu wniosku do projektu grantowego LGD  „Pogórze Przemysko-Dynowskie”   w ramach przygotowania do naboru EFS + </t>
    </r>
    <r>
      <rPr>
        <b/>
        <sz val="12"/>
        <rFont val="Calibri"/>
        <family val="2"/>
        <charset val="238"/>
        <scheme val="minor"/>
      </rPr>
      <t>Przedsięwzięcie nr 2.4:Wsparcie uczniów w rozwoju ich zainteresowań i uzdolnień poza edukacją formalną – wniosek złożony 15.09.2025 r. Realizacja: 15.10.2025r.  do 31.08.2026r. W dniu 1.10.2025 r. CKGM podpisało umowę na realziacje zadania.</t>
    </r>
  </si>
  <si>
    <t xml:space="preserve">„ Remont- wymiana okien zewnętrznych ma budynku kościoła parafialnego p.w. Nawiedzenia NMP w Tarnawce”- </t>
  </si>
  <si>
    <r>
      <t xml:space="preserve"> 103 089,00</t>
    </r>
    <r>
      <rPr>
        <sz val="12"/>
        <color theme="1"/>
        <rFont val="Calibri"/>
        <family val="2"/>
        <charset val="238"/>
        <scheme val="minor"/>
      </rPr>
      <t xml:space="preserve"> </t>
    </r>
  </si>
  <si>
    <t xml:space="preserve">Gmina Markowa wsparła Parafię w Tarnawce w napisaniu wniosku o udzielenie dotacji celowej na prace konserwatorskie, restauratorskie lub roboty budowlane, zwane dalej „pracami”, przy zabytku nieruchomym wpisanym  do rejestru zabytków położonym 
w województwie podkarpackim na 2026 rok do Podkarpackiego Wojewódzkiego Konserwatora Zabytków . </t>
  </si>
  <si>
    <r>
      <t xml:space="preserve">W dniu 22.07.2025 r. Gmina Markowa zawnioskowała o DOTACJĘ CELOWĄ NA REALIZACJĘ ZADAŃ WŁASNYCH/ZLECONYCH W RAMACH PROGRAMU OCHRONY LUDNOŚCI I OBRONY CYWILNEJ NA LATA 2025-2026. </t>
    </r>
    <r>
      <rPr>
        <b/>
        <sz val="11"/>
        <rFont val="Calibri"/>
        <family val="2"/>
        <charset val="238"/>
        <scheme val="minor"/>
      </rPr>
      <t xml:space="preserve">W ramach dotacji realizowane są:1) odwiert dwóch studni zastępczych s-3c i s-4c w miejscowści Markowa, 2)zakup koparki 3) zakup systemu owietlenia wielkopowierzchniowego HALO 100K 4)zakup wyposażenia dla OSP do działań przeciwpowidziowych </t>
    </r>
    <r>
      <rPr>
        <b/>
        <sz val="11"/>
        <color rgb="FFFF0000"/>
        <rFont val="Calibri"/>
        <family val="2"/>
        <charset val="238"/>
        <scheme val="minor"/>
      </rPr>
      <t>5) zakup lekkiego samochodu ratowniczo-gaśniczego dla OSP Tarnawka , który jest zatwierdzony przez MON.</t>
    </r>
  </si>
  <si>
    <t>otrzymane zwiększenie dotacji</t>
  </si>
  <si>
    <r>
      <t xml:space="preserve">W dniu 22.07.2025 r. Gmina Markowa zawnioskowała o DOTACJĘ CELOWĄ NA REALIZACJĘ ZADAŃ WŁASNYCH/ZLECONYCH W RAMACH PROGRAMU OCHRONY LUDNOŚCI I OBRONY CYWILNEJ NA LATA 2025-2026. </t>
    </r>
    <r>
      <rPr>
        <b/>
        <sz val="11"/>
        <rFont val="Calibri"/>
        <family val="2"/>
        <charset val="238"/>
        <scheme val="minor"/>
      </rPr>
      <t>W ramach dotacji realizowane są:1) odwiert dwóch studni zastępczych s-3c i s-4c w miejscowści Markowa, 2)zakup koparki 3) zakup systemu owietlenia wielkopowierzchniowego HALO 100K 4)zakup wyposażenia dla OSP do działań przeciwpowidziowych 5) zakup lekkiego samochodu ratowniczo-gaśniczego dla OSP Tarnawka , który jest zatwierdzony przez MON.</t>
    </r>
  </si>
  <si>
    <t>Realizacja zadania zakończona</t>
  </si>
  <si>
    <r>
      <t xml:space="preserve"> Gmina Markowa wsparła OSP Husów  w opracowaniu wniosku i załączników do naboru ogłoszonego przez FUNDUSZ SKŁADKOWY UBEZPIECZENIA SPOŁECZNEGO ROLNIKÓW na zakup środków ochrony indywidualnej dla strażaków ratowników.                             </t>
    </r>
    <r>
      <rPr>
        <b/>
        <sz val="12"/>
        <rFont val="Calibri"/>
        <family val="2"/>
        <charset val="238"/>
        <scheme val="minor"/>
      </rPr>
      <t xml:space="preserve">W ramach dofinansowania OSP Husów zakupiło: 
- 2x ubranie specjalne;
- 2x buty strażackie gumowe; 
- 2x Rękawice strażackie.
za kwotę 7880 zł, z czego 7000 zł pochodziło z dofinansowania FSUSR, a 880 zł ze środków własnych. 
</t>
    </r>
    <r>
      <rPr>
        <b/>
        <sz val="12"/>
        <color rgb="FFFF0000"/>
        <rFont val="Calibri"/>
        <family val="2"/>
        <charset val="238"/>
        <scheme val="minor"/>
      </rPr>
      <t>'Realizacja zadania zakończona</t>
    </r>
  </si>
  <si>
    <r>
      <t xml:space="preserve">Towarzystwo Oświatowo-Kulturalne TAHUMA podpisało umowy i jest w trakcie realziacji zadania. Warszaty odbędą się we wrześniu w SP Markowa i SP Husów. Pozyskano dotacje z PUW w wysokości </t>
    </r>
    <r>
      <rPr>
        <b/>
        <sz val="12"/>
        <rFont val="Calibri"/>
        <family val="2"/>
        <charset val="238"/>
        <scheme val="minor"/>
      </rPr>
      <t>12488,00 zł</t>
    </r>
    <r>
      <rPr>
        <sz val="12"/>
        <rFont val="Calibri"/>
        <family val="2"/>
        <charset val="238"/>
        <scheme val="minor"/>
      </rPr>
      <t xml:space="preserve"> oraz wkład własny w wysokości </t>
    </r>
    <r>
      <rPr>
        <b/>
        <sz val="12"/>
        <rFont val="Calibri"/>
        <family val="2"/>
        <charset val="238"/>
        <scheme val="minor"/>
      </rPr>
      <t>2600,00 z</t>
    </r>
    <r>
      <rPr>
        <sz val="12"/>
        <rFont val="Calibri"/>
        <family val="2"/>
        <charset val="238"/>
        <scheme val="minor"/>
      </rPr>
      <t xml:space="preserve">ł z urzędu marszałkowskiego. </t>
    </r>
    <r>
      <rPr>
        <b/>
        <sz val="12"/>
        <rFont val="Calibri"/>
        <family val="2"/>
        <charset val="238"/>
        <scheme val="minor"/>
      </rPr>
      <t xml:space="preserve">Zadanie trakcie realizacji. W dniach 11.09-19.09 odbyły się warszaty w SP Markowa, 25.09-26.09 odbędą się w SP Husów. </t>
    </r>
    <r>
      <rPr>
        <b/>
        <sz val="12"/>
        <color rgb="FFFF0000"/>
        <rFont val="Calibri"/>
        <family val="2"/>
        <charset val="238"/>
        <scheme val="minor"/>
      </rPr>
      <t>'Realizacja zadania zakończona</t>
    </r>
  </si>
  <si>
    <r>
      <t xml:space="preserve"> LKS Tarnawka otrzymało dotację w wysokości </t>
    </r>
    <r>
      <rPr>
        <b/>
        <sz val="12"/>
        <rFont val="Calibri"/>
        <family val="2"/>
        <charset val="238"/>
        <scheme val="minor"/>
      </rPr>
      <t xml:space="preserve">8300,00 zł i. </t>
    </r>
    <r>
      <rPr>
        <b/>
        <sz val="12"/>
        <color rgb="FFFF0000"/>
        <rFont val="Calibri"/>
        <family val="2"/>
        <charset val="238"/>
        <scheme val="minor"/>
      </rPr>
      <t xml:space="preserve">Zadanie zostało zrealizowane i rozliczenie w dniu 12.12.2025 r. </t>
    </r>
  </si>
  <si>
    <t>W dniu 11.12.2025 r., Gmina Mrkowa złożyła wniosek w ramach naboru FEPK.06.02-IZ.00-001/25. Planowane do realizacji zadanie polega na zagospodarowaniu przestrzeni publicznej na terenie  wokół Centrum Kultury Gminy Markowa  w Markowej. Przestrzeń ta pozbawiona będzie barier architektonicznych. Szczególny nacisk przy realizacji operacji nastawiony będzie na rozwój zielonej infrastruktury.
 Zakres rzeczowy obejmuje w szczególności:
- wykonanie aranżacji terenu poprzez zakup i nasadzenia krzewów i drzew oraz pielęgnacji zieleni istniejącej, 
- wykonanie alejek spacerowych,
- zakup i montaż drewnianych altan,
-zakup i montaż tężni solankowej, 
- zakup i montaż ławek, leżaków, koszy na odpady, stojaków na rowery,
-wykonanie oświetlenia i monitoringu terenu, celem zapewnienia bezpieczeństwa,</t>
  </si>
  <si>
    <t>realizacja w 2027 r.</t>
  </si>
  <si>
    <t>Poprawa jakości przestrzeni publicznych i rozwój infrastruktury rekreacyjnej na terenie gmin powiatu łańcuckiego: Białobrzegi, Markowa, Rakszawa.</t>
  </si>
  <si>
    <t xml:space="preserve">Projekt będzie realizowany jako projekt partnerski, w którym Lider i poszczególni Partnerzy będą realizowali zadania na ich terytorium. Zakres rzeczowy projektu dotyczy szeroko rozumianej poprawy jakości przestrzeni publicznych i rozwoju oferty rekreacyjnej obszaru funkcjonalnego, skierowanej do jego mieszkańców. Wszystkie działania wykazują zintegrowany charakter co pozwoli na uzyskanie efektu synergii pomiędzy przedsięwzięciami, wpływając jednocześnie na zwiększenie zakresu ich pozytywnego oddziaływania. W każdej z gmin planuje się realizację inwestycji mającej na celu podniesienie atrakcyjności obszaru funkcjonalnego w zakresie przestrzeni publicznych. Realizacja projektu przyczyni się również do wzmocnienia obszaru w kontekście realizacji potrzeb mieszkańców dotyczących atrakcyjnych form wypoczynku i rekreacji. </t>
  </si>
  <si>
    <t xml:space="preserve">Inwestycja zakończona - trwają odbiory </t>
  </si>
  <si>
    <t>Inwestcja zakończona</t>
  </si>
  <si>
    <t>Inwestcja zakończona - // na ukończniu - trwa montaż zabawek - temat chyba do przemilczenia…</t>
  </si>
  <si>
    <t>Inwestycja zakonczona - czekamy na refundacje środków - wniosek o wypłatę jest złozony</t>
  </si>
  <si>
    <t>Podpisana umowa z wykonawcą - trwają już prace budowlane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</si>
</sst>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_z_ł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0" fillId="0" borderId="0" xfId="0" applyNumberFormat="1"/>
    <xf numFmtId="4" fontId="4" fillId="0" borderId="0" xfId="0" applyNumberFormat="1" applyFont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4" fontId="0" fillId="0" borderId="0" xfId="0" applyNumberFormat="1"/>
    <xf numFmtId="0" fontId="5" fillId="5" borderId="3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7" fillId="0" borderId="13" xfId="0" quotePrefix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8" fontId="21" fillId="0" borderId="0" xfId="0" applyNumberFormat="1" applyFont="1" applyAlignment="1">
      <alignment vertical="center"/>
    </xf>
    <xf numFmtId="8" fontId="21" fillId="0" borderId="0" xfId="0" applyNumberFormat="1" applyFont="1"/>
    <xf numFmtId="8" fontId="0" fillId="0" borderId="1" xfId="0" applyNumberFormat="1" applyBorder="1"/>
    <xf numFmtId="164" fontId="0" fillId="0" borderId="1" xfId="0" applyNumberFormat="1" applyBorder="1"/>
    <xf numFmtId="164" fontId="21" fillId="0" borderId="0" xfId="0" applyNumberFormat="1" applyFont="1"/>
    <xf numFmtId="0" fontId="6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17" fillId="0" borderId="1" xfId="0" quotePrefix="1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6" xfId="0" applyBorder="1"/>
    <xf numFmtId="0" fontId="0" fillId="0" borderId="16" xfId="0" applyBorder="1" applyAlignment="1">
      <alignment vertical="top" wrapText="1"/>
    </xf>
    <xf numFmtId="4" fontId="19" fillId="0" borderId="1" xfId="0" applyNumberFormat="1" applyFont="1" applyBorder="1"/>
    <xf numFmtId="4" fontId="0" fillId="0" borderId="1" xfId="0" applyNumberFormat="1" applyBorder="1"/>
    <xf numFmtId="4" fontId="21" fillId="0" borderId="1" xfId="0" applyNumberFormat="1" applyFont="1" applyBorder="1"/>
    <xf numFmtId="164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0" xfId="0" applyFont="1"/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5" fillId="0" borderId="1" xfId="0" applyNumberFormat="1" applyFont="1" applyBorder="1"/>
    <xf numFmtId="4" fontId="4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37" workbookViewId="0">
      <selection activeCell="B20" sqref="B20"/>
    </sheetView>
  </sheetViews>
  <sheetFormatPr defaultColWidth="9.140625" defaultRowHeight="15" x14ac:dyDescent="0.25"/>
  <cols>
    <col min="1" max="1" width="9.140625" style="1"/>
    <col min="2" max="2" width="40.28515625" style="1" customWidth="1"/>
    <col min="3" max="3" width="21.140625" style="74" customWidth="1"/>
    <col min="4" max="6" width="15.7109375" style="1" customWidth="1"/>
    <col min="7" max="7" width="15.7109375" style="74" customWidth="1"/>
    <col min="8" max="8" width="20.42578125" style="69" customWidth="1"/>
    <col min="9" max="9" width="31" style="2" customWidth="1"/>
    <col min="10" max="10" width="29" style="2" customWidth="1"/>
    <col min="11" max="11" width="31.42578125" style="2" customWidth="1"/>
    <col min="12" max="12" width="26.85546875" style="2" customWidth="1"/>
    <col min="13" max="13" width="25.42578125" style="1" customWidth="1"/>
    <col min="14" max="15" width="9.140625" style="1"/>
    <col min="16" max="16" width="22.42578125" style="1" customWidth="1"/>
    <col min="17" max="16384" width="9.140625" style="1"/>
  </cols>
  <sheetData>
    <row r="1" spans="1:13" ht="32.25" thickBot="1" x14ac:dyDescent="0.3">
      <c r="A1" s="15" t="s">
        <v>27</v>
      </c>
      <c r="B1" s="16" t="s">
        <v>26</v>
      </c>
      <c r="C1" s="63" t="s">
        <v>17</v>
      </c>
      <c r="D1" s="17" t="s">
        <v>39</v>
      </c>
      <c r="E1" s="17" t="s">
        <v>37</v>
      </c>
      <c r="F1" s="17" t="s">
        <v>38</v>
      </c>
      <c r="G1" s="75" t="s">
        <v>18</v>
      </c>
      <c r="H1" s="63" t="s">
        <v>19</v>
      </c>
      <c r="I1" s="17" t="s">
        <v>13</v>
      </c>
      <c r="J1" s="17" t="s">
        <v>14</v>
      </c>
      <c r="K1" s="17" t="s">
        <v>15</v>
      </c>
      <c r="L1" s="18" t="s">
        <v>36</v>
      </c>
      <c r="M1" s="7" t="s">
        <v>31</v>
      </c>
    </row>
    <row r="2" spans="1:13" ht="204.75" x14ac:dyDescent="0.25">
      <c r="A2" s="19">
        <v>1</v>
      </c>
      <c r="B2" s="9" t="s">
        <v>0</v>
      </c>
      <c r="C2" s="64">
        <v>14741550</v>
      </c>
      <c r="D2" s="10">
        <v>737077.5</v>
      </c>
      <c r="E2" s="4">
        <v>4204472.5</v>
      </c>
      <c r="F2" s="10">
        <v>0</v>
      </c>
      <c r="G2" s="64">
        <f>D2+E2+F2</f>
        <v>4941550</v>
      </c>
      <c r="H2" s="64">
        <f>3166302.5+6633697.5</f>
        <v>9800000</v>
      </c>
      <c r="I2" s="3" t="s">
        <v>29</v>
      </c>
      <c r="J2" s="3" t="s">
        <v>45</v>
      </c>
      <c r="K2" s="3" t="s">
        <v>20</v>
      </c>
      <c r="L2" s="33" t="s">
        <v>75</v>
      </c>
      <c r="M2" s="8" t="s">
        <v>16</v>
      </c>
    </row>
    <row r="3" spans="1:13" ht="47.25" x14ac:dyDescent="0.25">
      <c r="A3" s="19">
        <v>2</v>
      </c>
      <c r="B3" s="11" t="s">
        <v>1</v>
      </c>
      <c r="C3" s="64">
        <v>106395</v>
      </c>
      <c r="D3" s="10">
        <v>0</v>
      </c>
      <c r="E3" s="4">
        <f>0.5*G3</f>
        <v>53197.5</v>
      </c>
      <c r="F3" s="10">
        <f>G3-E3</f>
        <v>53197.5</v>
      </c>
      <c r="G3" s="64">
        <v>106395</v>
      </c>
      <c r="H3" s="64">
        <v>0</v>
      </c>
      <c r="I3" s="3" t="s">
        <v>29</v>
      </c>
      <c r="J3" s="3"/>
      <c r="K3" s="3"/>
      <c r="L3" s="33"/>
      <c r="M3" s="24" t="s">
        <v>32</v>
      </c>
    </row>
    <row r="4" spans="1:13" ht="110.25" x14ac:dyDescent="0.25">
      <c r="A4" s="19">
        <v>3</v>
      </c>
      <c r="B4" s="9" t="s">
        <v>2</v>
      </c>
      <c r="C4" s="64">
        <v>1448302.61</v>
      </c>
      <c r="D4" s="10">
        <v>0</v>
      </c>
      <c r="E4" s="4">
        <f>G4</f>
        <v>28966.06</v>
      </c>
      <c r="F4" s="10">
        <f t="shared" ref="F4:F24" si="0">G4-E4</f>
        <v>0</v>
      </c>
      <c r="G4" s="64">
        <v>28966.06</v>
      </c>
      <c r="H4" s="64">
        <v>1419336.55</v>
      </c>
      <c r="I4" s="3" t="s">
        <v>29</v>
      </c>
      <c r="J4" s="12" t="s">
        <v>22</v>
      </c>
      <c r="K4" s="3" t="s">
        <v>21</v>
      </c>
      <c r="L4" s="33" t="s">
        <v>76</v>
      </c>
      <c r="M4" s="21"/>
    </row>
    <row r="5" spans="1:13" ht="31.5" x14ac:dyDescent="0.25">
      <c r="A5" s="19">
        <v>4</v>
      </c>
      <c r="B5" s="3" t="s">
        <v>3</v>
      </c>
      <c r="C5" s="64">
        <v>15990</v>
      </c>
      <c r="D5" s="4">
        <v>0</v>
      </c>
      <c r="E5" s="4">
        <f>G5</f>
        <v>15990</v>
      </c>
      <c r="F5" s="10">
        <f t="shared" si="0"/>
        <v>0</v>
      </c>
      <c r="G5" s="64">
        <v>15990</v>
      </c>
      <c r="H5" s="64">
        <v>0</v>
      </c>
      <c r="I5" s="3" t="s">
        <v>29</v>
      </c>
      <c r="J5" s="3"/>
      <c r="K5" s="3"/>
      <c r="L5" s="33"/>
      <c r="M5" s="21"/>
    </row>
    <row r="6" spans="1:13" ht="63" x14ac:dyDescent="0.25">
      <c r="A6" s="19">
        <v>5</v>
      </c>
      <c r="B6" s="9" t="s">
        <v>4</v>
      </c>
      <c r="C6" s="64">
        <v>112266.16</v>
      </c>
      <c r="D6" s="4">
        <v>0</v>
      </c>
      <c r="E6" s="4">
        <f>G6</f>
        <v>20408.16</v>
      </c>
      <c r="F6" s="10">
        <f t="shared" si="0"/>
        <v>0</v>
      </c>
      <c r="G6" s="64">
        <v>20408.16</v>
      </c>
      <c r="H6" s="64">
        <v>1000000</v>
      </c>
      <c r="I6" s="3" t="s">
        <v>29</v>
      </c>
      <c r="J6" s="3" t="s">
        <v>46</v>
      </c>
      <c r="K6" s="3" t="s">
        <v>20</v>
      </c>
      <c r="L6" s="5"/>
      <c r="M6" s="21"/>
    </row>
    <row r="7" spans="1:13" ht="15.75" x14ac:dyDescent="0.25">
      <c r="A7" s="19">
        <v>6</v>
      </c>
      <c r="B7" s="3" t="s">
        <v>5</v>
      </c>
      <c r="C7" s="64">
        <v>25000</v>
      </c>
      <c r="D7" s="4">
        <v>0</v>
      </c>
      <c r="E7" s="4">
        <v>0</v>
      </c>
      <c r="F7" s="10">
        <f t="shared" si="0"/>
        <v>25000</v>
      </c>
      <c r="G7" s="64">
        <f>C7</f>
        <v>25000</v>
      </c>
      <c r="H7" s="64"/>
      <c r="I7" s="13" t="s">
        <v>77</v>
      </c>
      <c r="J7" s="3"/>
      <c r="K7" s="3"/>
      <c r="L7" s="5"/>
      <c r="M7" s="21"/>
    </row>
    <row r="8" spans="1:13" ht="141.75" x14ac:dyDescent="0.25">
      <c r="A8" s="19">
        <v>7</v>
      </c>
      <c r="B8" s="9" t="s">
        <v>24</v>
      </c>
      <c r="C8" s="64">
        <v>4885500</v>
      </c>
      <c r="D8" s="4">
        <v>0</v>
      </c>
      <c r="E8" s="4">
        <v>0</v>
      </c>
      <c r="F8" s="10">
        <f>G8</f>
        <v>488550</v>
      </c>
      <c r="G8" s="64">
        <v>488550</v>
      </c>
      <c r="H8" s="64">
        <f>C8-G8</f>
        <v>4396950</v>
      </c>
      <c r="I8" s="42" t="s">
        <v>29</v>
      </c>
      <c r="J8" s="3" t="s">
        <v>47</v>
      </c>
      <c r="K8" s="3" t="s">
        <v>20</v>
      </c>
      <c r="L8" s="33" t="s">
        <v>78</v>
      </c>
      <c r="M8" s="21"/>
    </row>
    <row r="9" spans="1:13" ht="47.25" x14ac:dyDescent="0.25">
      <c r="A9" s="19">
        <v>8</v>
      </c>
      <c r="B9" s="3" t="s">
        <v>5</v>
      </c>
      <c r="C9" s="64">
        <v>40000</v>
      </c>
      <c r="D9" s="4">
        <v>0</v>
      </c>
      <c r="E9" s="4">
        <v>0</v>
      </c>
      <c r="F9" s="10">
        <f t="shared" si="0"/>
        <v>40000</v>
      </c>
      <c r="G9" s="64">
        <f>C9</f>
        <v>40000</v>
      </c>
      <c r="H9" s="64"/>
      <c r="I9" s="13" t="s">
        <v>59</v>
      </c>
      <c r="J9" s="3"/>
      <c r="K9" s="3"/>
      <c r="L9" s="5"/>
      <c r="M9" s="21"/>
    </row>
    <row r="10" spans="1:13" ht="63" x14ac:dyDescent="0.25">
      <c r="A10" s="19">
        <v>9</v>
      </c>
      <c r="B10" s="9" t="s">
        <v>6</v>
      </c>
      <c r="C10" s="65">
        <v>1090000</v>
      </c>
      <c r="D10" s="40">
        <v>0</v>
      </c>
      <c r="E10" s="40">
        <v>109000</v>
      </c>
      <c r="F10" s="41">
        <v>0</v>
      </c>
      <c r="G10" s="65">
        <v>109000</v>
      </c>
      <c r="H10" s="65">
        <v>981000</v>
      </c>
      <c r="I10" s="34" t="s">
        <v>79</v>
      </c>
      <c r="J10" s="3" t="s">
        <v>46</v>
      </c>
      <c r="K10" s="3" t="s">
        <v>20</v>
      </c>
      <c r="L10" s="33"/>
      <c r="M10" s="21"/>
    </row>
    <row r="11" spans="1:13" ht="47.25" x14ac:dyDescent="0.25">
      <c r="A11" s="19">
        <v>10</v>
      </c>
      <c r="B11" s="3" t="s">
        <v>5</v>
      </c>
      <c r="C11" s="64">
        <v>15000</v>
      </c>
      <c r="D11" s="4">
        <v>0</v>
      </c>
      <c r="E11" s="4">
        <v>0</v>
      </c>
      <c r="F11" s="10">
        <f>G11</f>
        <v>15000</v>
      </c>
      <c r="G11" s="64">
        <f>C11</f>
        <v>15000</v>
      </c>
      <c r="H11" s="64"/>
      <c r="I11" s="42" t="s">
        <v>61</v>
      </c>
      <c r="J11" s="3"/>
      <c r="K11" s="3"/>
      <c r="L11" s="5"/>
      <c r="M11" s="21"/>
    </row>
    <row r="12" spans="1:13" ht="63" x14ac:dyDescent="0.25">
      <c r="A12" s="19">
        <v>11</v>
      </c>
      <c r="B12" s="38" t="s">
        <v>7</v>
      </c>
      <c r="C12" s="66">
        <v>1397944.38</v>
      </c>
      <c r="D12" s="14">
        <v>0</v>
      </c>
      <c r="E12" s="14">
        <v>69897.38</v>
      </c>
      <c r="F12" s="39">
        <v>0</v>
      </c>
      <c r="G12" s="66">
        <f>E12</f>
        <v>69897.38</v>
      </c>
      <c r="H12" s="66">
        <f>C12-E12</f>
        <v>1328047</v>
      </c>
      <c r="I12" s="42" t="s">
        <v>29</v>
      </c>
      <c r="J12" s="3" t="s">
        <v>52</v>
      </c>
      <c r="K12" s="3" t="s">
        <v>20</v>
      </c>
      <c r="L12" s="33" t="s">
        <v>80</v>
      </c>
      <c r="M12" s="21"/>
    </row>
    <row r="13" spans="1:13" ht="31.5" x14ac:dyDescent="0.25">
      <c r="A13" s="19">
        <v>12</v>
      </c>
      <c r="B13" s="3" t="s">
        <v>5</v>
      </c>
      <c r="C13" s="64">
        <v>22017</v>
      </c>
      <c r="D13" s="4">
        <v>0</v>
      </c>
      <c r="E13" s="4">
        <v>1185</v>
      </c>
      <c r="F13" s="10">
        <f>G13-E13</f>
        <v>20832</v>
      </c>
      <c r="G13" s="64">
        <f>C13</f>
        <v>22017</v>
      </c>
      <c r="H13" s="64"/>
      <c r="I13" s="34" t="s">
        <v>81</v>
      </c>
      <c r="J13" s="3"/>
      <c r="K13" s="3"/>
      <c r="L13" s="5"/>
      <c r="M13" s="21"/>
    </row>
    <row r="14" spans="1:13" ht="94.5" x14ac:dyDescent="0.25">
      <c r="A14" s="19">
        <v>13</v>
      </c>
      <c r="B14" s="9" t="s">
        <v>23</v>
      </c>
      <c r="C14" s="64">
        <v>665000</v>
      </c>
      <c r="D14" s="4">
        <v>0</v>
      </c>
      <c r="E14" s="4">
        <f>G14</f>
        <v>133000</v>
      </c>
      <c r="F14" s="10">
        <f t="shared" si="0"/>
        <v>0</v>
      </c>
      <c r="G14" s="64">
        <v>133000</v>
      </c>
      <c r="H14" s="64">
        <v>532000</v>
      </c>
      <c r="I14" s="34" t="s">
        <v>82</v>
      </c>
      <c r="J14" s="3" t="s">
        <v>48</v>
      </c>
      <c r="K14" s="3" t="s">
        <v>20</v>
      </c>
      <c r="L14" s="33"/>
      <c r="M14" s="21"/>
    </row>
    <row r="15" spans="1:13" ht="47.25" x14ac:dyDescent="0.25">
      <c r="A15" s="19">
        <v>14</v>
      </c>
      <c r="B15" s="3" t="s">
        <v>60</v>
      </c>
      <c r="C15" s="64">
        <v>10000</v>
      </c>
      <c r="D15" s="4">
        <v>0</v>
      </c>
      <c r="E15" s="4"/>
      <c r="F15" s="10">
        <f t="shared" si="0"/>
        <v>10000</v>
      </c>
      <c r="G15" s="64">
        <f>C15</f>
        <v>10000</v>
      </c>
      <c r="H15" s="64"/>
      <c r="I15" s="42" t="s">
        <v>61</v>
      </c>
      <c r="J15" s="3"/>
      <c r="K15" s="3"/>
      <c r="L15" s="5"/>
      <c r="M15" s="21"/>
    </row>
    <row r="16" spans="1:13" ht="78.75" x14ac:dyDescent="0.25">
      <c r="A16" s="19">
        <v>15</v>
      </c>
      <c r="B16" s="3" t="s">
        <v>8</v>
      </c>
      <c r="C16" s="64">
        <v>320000</v>
      </c>
      <c r="D16" s="4">
        <v>0</v>
      </c>
      <c r="E16" s="4">
        <f t="shared" ref="E16:E20" si="1">G16</f>
        <v>320000</v>
      </c>
      <c r="F16" s="10">
        <f t="shared" si="0"/>
        <v>0</v>
      </c>
      <c r="G16" s="64">
        <v>320000</v>
      </c>
      <c r="H16" s="64"/>
      <c r="I16" s="3" t="s">
        <v>49</v>
      </c>
      <c r="J16" s="3"/>
      <c r="K16" s="3"/>
      <c r="L16" s="5"/>
      <c r="M16" s="21"/>
    </row>
    <row r="17" spans="1:13" ht="165.75" customHeight="1" x14ac:dyDescent="0.25">
      <c r="A17" s="19">
        <v>16</v>
      </c>
      <c r="B17" s="9" t="s">
        <v>9</v>
      </c>
      <c r="C17" s="146">
        <v>1492260.6</v>
      </c>
      <c r="D17" s="4">
        <v>0</v>
      </c>
      <c r="E17" s="4">
        <f>G17</f>
        <v>20408.16</v>
      </c>
      <c r="F17" s="10">
        <f t="shared" si="0"/>
        <v>0</v>
      </c>
      <c r="G17" s="64">
        <v>20408.16</v>
      </c>
      <c r="H17" s="64">
        <v>1000000</v>
      </c>
      <c r="I17" s="3" t="s">
        <v>43</v>
      </c>
      <c r="J17" s="147" t="s">
        <v>30</v>
      </c>
      <c r="K17" s="22" t="s">
        <v>41</v>
      </c>
      <c r="L17" s="33" t="s">
        <v>83</v>
      </c>
      <c r="M17" s="21"/>
    </row>
    <row r="18" spans="1:13" ht="47.25" x14ac:dyDescent="0.25">
      <c r="A18" s="19">
        <v>17</v>
      </c>
      <c r="B18" s="3" t="s">
        <v>25</v>
      </c>
      <c r="C18" s="146"/>
      <c r="D18" s="4">
        <v>0</v>
      </c>
      <c r="E18" s="4">
        <f t="shared" si="1"/>
        <v>0</v>
      </c>
      <c r="F18" s="10">
        <f>H18</f>
        <v>471852.44</v>
      </c>
      <c r="G18" s="64"/>
      <c r="H18" s="64">
        <v>471852.44</v>
      </c>
      <c r="I18" s="3"/>
      <c r="J18" s="148"/>
      <c r="K18" s="3" t="s">
        <v>40</v>
      </c>
      <c r="L18" s="5"/>
      <c r="M18" s="21"/>
    </row>
    <row r="19" spans="1:13" ht="47.25" x14ac:dyDescent="0.25">
      <c r="A19" s="19">
        <v>18</v>
      </c>
      <c r="B19" s="3" t="s">
        <v>3</v>
      </c>
      <c r="C19" s="64">
        <v>30000</v>
      </c>
      <c r="D19" s="4">
        <v>0</v>
      </c>
      <c r="E19" s="4">
        <v>0</v>
      </c>
      <c r="F19" s="10">
        <f t="shared" si="0"/>
        <v>30000</v>
      </c>
      <c r="G19" s="64">
        <f>C19</f>
        <v>30000</v>
      </c>
      <c r="H19" s="64"/>
      <c r="I19" s="13" t="s">
        <v>61</v>
      </c>
      <c r="J19" s="3"/>
      <c r="K19" s="3"/>
      <c r="L19" s="5"/>
      <c r="M19" s="21"/>
    </row>
    <row r="20" spans="1:13" ht="94.5" x14ac:dyDescent="0.25">
      <c r="A20" s="19">
        <v>19</v>
      </c>
      <c r="B20" s="23" t="s">
        <v>10</v>
      </c>
      <c r="C20" s="64">
        <v>2098816.7000000002</v>
      </c>
      <c r="D20" s="4">
        <v>0</v>
      </c>
      <c r="E20" s="4">
        <f t="shared" si="1"/>
        <v>928588.70000000019</v>
      </c>
      <c r="F20" s="10">
        <f t="shared" si="0"/>
        <v>0</v>
      </c>
      <c r="G20" s="64">
        <f>C20-H20</f>
        <v>928588.70000000019</v>
      </c>
      <c r="H20" s="64">
        <v>1170228</v>
      </c>
      <c r="I20" s="3" t="s">
        <v>50</v>
      </c>
      <c r="J20" s="3"/>
      <c r="K20" s="3"/>
      <c r="L20" s="33" t="s">
        <v>84</v>
      </c>
      <c r="M20" s="21"/>
    </row>
    <row r="21" spans="1:13" ht="31.5" x14ac:dyDescent="0.25">
      <c r="A21" s="19">
        <v>20</v>
      </c>
      <c r="B21" s="3" t="s">
        <v>3</v>
      </c>
      <c r="C21" s="64">
        <v>23739</v>
      </c>
      <c r="D21" s="4">
        <v>0</v>
      </c>
      <c r="E21" s="4">
        <f>G21</f>
        <v>23739</v>
      </c>
      <c r="F21" s="10">
        <f t="shared" si="0"/>
        <v>0</v>
      </c>
      <c r="G21" s="64">
        <v>23739</v>
      </c>
      <c r="H21" s="64"/>
      <c r="I21" s="3" t="s">
        <v>42</v>
      </c>
      <c r="J21" s="3"/>
      <c r="K21" s="3"/>
      <c r="L21" s="33" t="s">
        <v>85</v>
      </c>
      <c r="M21" s="21"/>
    </row>
    <row r="22" spans="1:13" ht="204.75" x14ac:dyDescent="0.25">
      <c r="A22" s="19">
        <v>21</v>
      </c>
      <c r="B22" s="3" t="s">
        <v>35</v>
      </c>
      <c r="C22" s="64">
        <f>G22+H22</f>
        <v>514758.69</v>
      </c>
      <c r="D22" s="4">
        <v>0</v>
      </c>
      <c r="E22" s="4">
        <v>0</v>
      </c>
      <c r="F22" s="10">
        <f>G22</f>
        <v>96255.69</v>
      </c>
      <c r="G22" s="64">
        <v>96255.69</v>
      </c>
      <c r="H22" s="64">
        <v>418503</v>
      </c>
      <c r="I22" s="3" t="s">
        <v>57</v>
      </c>
      <c r="J22" s="3"/>
      <c r="K22" s="3"/>
      <c r="L22" s="5"/>
      <c r="M22" s="21"/>
    </row>
    <row r="23" spans="1:13" ht="113.25" customHeight="1" x14ac:dyDescent="0.25">
      <c r="A23" s="19">
        <v>22</v>
      </c>
      <c r="B23" s="3" t="s">
        <v>11</v>
      </c>
      <c r="C23" s="64">
        <v>5619191.7800000003</v>
      </c>
      <c r="D23" s="4">
        <v>0</v>
      </c>
      <c r="E23" s="4">
        <v>0</v>
      </c>
      <c r="F23" s="10">
        <f t="shared" si="0"/>
        <v>1259611.1900000004</v>
      </c>
      <c r="G23" s="64">
        <f>C23-H23</f>
        <v>1259611.1900000004</v>
      </c>
      <c r="H23" s="64">
        <v>4359580.59</v>
      </c>
      <c r="I23" s="3" t="s">
        <v>58</v>
      </c>
      <c r="J23" s="3"/>
      <c r="K23" s="12" t="s">
        <v>33</v>
      </c>
      <c r="L23" s="20"/>
      <c r="M23" s="21"/>
    </row>
    <row r="24" spans="1:13" ht="94.5" x14ac:dyDescent="0.25">
      <c r="A24" s="19">
        <v>23</v>
      </c>
      <c r="B24" s="9" t="s">
        <v>12</v>
      </c>
      <c r="C24" s="64">
        <v>1441525.34</v>
      </c>
      <c r="D24" s="4">
        <v>0</v>
      </c>
      <c r="E24" s="4">
        <v>28831</v>
      </c>
      <c r="F24" s="10">
        <f t="shared" si="0"/>
        <v>0</v>
      </c>
      <c r="G24" s="64">
        <v>28831</v>
      </c>
      <c r="H24" s="64">
        <f>C24-G24</f>
        <v>1412694.34</v>
      </c>
      <c r="I24" s="3" t="s">
        <v>51</v>
      </c>
      <c r="J24" s="3" t="s">
        <v>52</v>
      </c>
      <c r="K24" s="3" t="s">
        <v>20</v>
      </c>
      <c r="L24" s="33" t="s">
        <v>86</v>
      </c>
      <c r="M24" s="21"/>
    </row>
    <row r="25" spans="1:13" ht="31.5" x14ac:dyDescent="0.25">
      <c r="A25" s="19">
        <v>24</v>
      </c>
      <c r="B25" s="3" t="s">
        <v>3</v>
      </c>
      <c r="C25" s="64">
        <v>33890</v>
      </c>
      <c r="D25" s="4">
        <v>0</v>
      </c>
      <c r="E25" s="4">
        <v>17329.810000000001</v>
      </c>
      <c r="F25" s="10">
        <f>C25-E25</f>
        <v>16560.189999999999</v>
      </c>
      <c r="G25" s="64">
        <f>C25</f>
        <v>33890</v>
      </c>
      <c r="H25" s="64"/>
      <c r="I25" s="13" t="s">
        <v>68</v>
      </c>
      <c r="J25" s="3"/>
      <c r="K25" s="3"/>
      <c r="L25" s="33" t="s">
        <v>87</v>
      </c>
      <c r="M25" s="21"/>
    </row>
    <row r="26" spans="1:13" ht="63" x14ac:dyDescent="0.25">
      <c r="A26" s="19">
        <v>25</v>
      </c>
      <c r="B26" s="3" t="s">
        <v>34</v>
      </c>
      <c r="C26" s="70">
        <v>92250</v>
      </c>
      <c r="D26" s="4">
        <v>0</v>
      </c>
      <c r="E26" s="4">
        <f>0.2*C26</f>
        <v>18450</v>
      </c>
      <c r="F26" s="10">
        <v>0</v>
      </c>
      <c r="G26" s="70">
        <v>0</v>
      </c>
      <c r="H26" s="64">
        <f>C26-E26</f>
        <v>73800</v>
      </c>
      <c r="I26" s="3" t="s">
        <v>53</v>
      </c>
      <c r="J26" s="3"/>
      <c r="K26" s="3"/>
      <c r="L26" s="33" t="s">
        <v>88</v>
      </c>
      <c r="M26" s="21"/>
    </row>
    <row r="27" spans="1:13" ht="207" customHeight="1" x14ac:dyDescent="0.25">
      <c r="A27" s="19">
        <v>26</v>
      </c>
      <c r="B27" s="29" t="s">
        <v>97</v>
      </c>
      <c r="C27" s="71">
        <v>1028688.25</v>
      </c>
      <c r="D27" s="30">
        <v>0</v>
      </c>
      <c r="E27" s="30">
        <f>G27</f>
        <v>346688.25</v>
      </c>
      <c r="F27" s="30">
        <f>G27-E27</f>
        <v>0</v>
      </c>
      <c r="G27" s="71">
        <f>C27-H27</f>
        <v>346688.25</v>
      </c>
      <c r="H27" s="67">
        <v>682000</v>
      </c>
      <c r="I27" s="43" t="s">
        <v>44</v>
      </c>
      <c r="J27" s="32"/>
      <c r="K27" s="32"/>
      <c r="L27" s="33" t="s">
        <v>88</v>
      </c>
    </row>
    <row r="28" spans="1:13" ht="207" customHeight="1" x14ac:dyDescent="0.25">
      <c r="A28" s="19">
        <v>27</v>
      </c>
      <c r="B28" s="23" t="s">
        <v>54</v>
      </c>
      <c r="C28" s="72">
        <v>1846936.39</v>
      </c>
      <c r="D28" s="4"/>
      <c r="E28" s="4"/>
      <c r="F28" s="10"/>
      <c r="G28" s="64"/>
      <c r="H28" s="64" t="s">
        <v>55</v>
      </c>
      <c r="I28" s="3" t="s">
        <v>56</v>
      </c>
      <c r="J28" s="3"/>
      <c r="K28" s="3"/>
      <c r="L28" s="3"/>
    </row>
    <row r="29" spans="1:13" ht="80.25" customHeight="1" x14ac:dyDescent="0.25">
      <c r="A29" s="19">
        <v>28</v>
      </c>
      <c r="B29" s="3" t="s">
        <v>63</v>
      </c>
      <c r="C29" s="64">
        <v>36900</v>
      </c>
      <c r="D29" s="4"/>
      <c r="E29" s="4">
        <v>18900</v>
      </c>
      <c r="F29" s="10">
        <v>0</v>
      </c>
      <c r="G29" s="64">
        <f>E29</f>
        <v>18900</v>
      </c>
      <c r="H29" s="64">
        <f>C29-G29</f>
        <v>18000</v>
      </c>
      <c r="I29" s="13" t="s">
        <v>89</v>
      </c>
      <c r="J29" s="13"/>
      <c r="K29" s="3"/>
      <c r="L29" s="35" t="s">
        <v>88</v>
      </c>
    </row>
    <row r="30" spans="1:13" ht="120.75" customHeight="1" x14ac:dyDescent="0.25">
      <c r="A30" s="19">
        <v>29</v>
      </c>
      <c r="B30" s="3" t="s">
        <v>62</v>
      </c>
      <c r="C30" s="64">
        <v>85714</v>
      </c>
      <c r="D30" s="4"/>
      <c r="E30" s="4">
        <v>25714.2</v>
      </c>
      <c r="F30" s="10">
        <v>0</v>
      </c>
      <c r="G30" s="64">
        <f>E30</f>
        <v>25714.2</v>
      </c>
      <c r="H30" s="64">
        <f>C30-E30</f>
        <v>59999.8</v>
      </c>
      <c r="I30" s="13" t="s">
        <v>89</v>
      </c>
      <c r="J30" s="13"/>
      <c r="K30" s="3"/>
      <c r="L30" s="35" t="s">
        <v>88</v>
      </c>
    </row>
    <row r="31" spans="1:13" ht="63" x14ac:dyDescent="0.25">
      <c r="A31" s="19">
        <v>30</v>
      </c>
      <c r="B31" s="3" t="s">
        <v>64</v>
      </c>
      <c r="C31" s="64">
        <f>E31+H31</f>
        <v>103231.69</v>
      </c>
      <c r="D31" s="4"/>
      <c r="E31" s="4">
        <v>20646.34</v>
      </c>
      <c r="F31" s="10">
        <v>0</v>
      </c>
      <c r="G31" s="64">
        <f>E31</f>
        <v>20646.34</v>
      </c>
      <c r="H31" s="64">
        <v>82585.350000000006</v>
      </c>
      <c r="I31" s="13" t="s">
        <v>90</v>
      </c>
      <c r="J31" s="35"/>
      <c r="K31" s="3"/>
      <c r="L31" s="13" t="s">
        <v>88</v>
      </c>
    </row>
    <row r="32" spans="1:13" ht="236.25" x14ac:dyDescent="0.25">
      <c r="A32" s="19">
        <v>31</v>
      </c>
      <c r="B32" s="3" t="s">
        <v>67</v>
      </c>
      <c r="C32" s="64">
        <v>160000</v>
      </c>
      <c r="D32" s="4"/>
      <c r="E32" s="4">
        <v>0</v>
      </c>
      <c r="F32" s="10">
        <v>80000</v>
      </c>
      <c r="G32" s="64">
        <v>80000</v>
      </c>
      <c r="H32" s="64">
        <v>80000</v>
      </c>
      <c r="I32" s="13" t="s">
        <v>65</v>
      </c>
      <c r="J32" s="13" t="s">
        <v>66</v>
      </c>
      <c r="K32" s="3"/>
      <c r="L32" s="3"/>
    </row>
    <row r="33" spans="1:13" ht="126" x14ac:dyDescent="0.25">
      <c r="A33" s="19">
        <v>32</v>
      </c>
      <c r="B33" s="3" t="s">
        <v>71</v>
      </c>
      <c r="C33" s="64">
        <v>3999900</v>
      </c>
      <c r="D33" s="4"/>
      <c r="E33" s="4"/>
      <c r="F33" s="10"/>
      <c r="G33" s="64">
        <v>599985</v>
      </c>
      <c r="H33" s="64">
        <f>C33-G33</f>
        <v>3399915</v>
      </c>
      <c r="I33" s="13" t="s">
        <v>70</v>
      </c>
      <c r="J33" s="13"/>
      <c r="K33" s="3"/>
      <c r="L33" s="13" t="s">
        <v>69</v>
      </c>
    </row>
    <row r="34" spans="1:13" ht="57" customHeight="1" x14ac:dyDescent="0.25">
      <c r="A34" s="19">
        <v>33</v>
      </c>
      <c r="B34" s="3" t="s">
        <v>72</v>
      </c>
      <c r="C34" s="64">
        <v>70110</v>
      </c>
      <c r="D34" s="4"/>
      <c r="E34" s="4">
        <v>70110</v>
      </c>
      <c r="F34" s="10"/>
      <c r="G34" s="64"/>
      <c r="H34" s="64">
        <v>0</v>
      </c>
      <c r="I34" s="13" t="s">
        <v>91</v>
      </c>
      <c r="J34" s="13"/>
      <c r="K34" s="3"/>
      <c r="L34" s="35" t="s">
        <v>92</v>
      </c>
    </row>
    <row r="35" spans="1:13" ht="46.5" customHeight="1" x14ac:dyDescent="0.25">
      <c r="A35" s="19">
        <v>34</v>
      </c>
      <c r="B35" s="3" t="s">
        <v>73</v>
      </c>
      <c r="C35" s="64">
        <v>79785</v>
      </c>
      <c r="D35" s="4"/>
      <c r="E35" s="4">
        <v>79785</v>
      </c>
      <c r="F35" s="10"/>
      <c r="G35" s="64"/>
      <c r="H35" s="64">
        <v>0</v>
      </c>
      <c r="I35" s="3" t="s">
        <v>89</v>
      </c>
      <c r="J35" s="3"/>
      <c r="K35" s="3"/>
      <c r="L35" s="35" t="s">
        <v>92</v>
      </c>
    </row>
    <row r="36" spans="1:13" ht="46.5" customHeight="1" x14ac:dyDescent="0.25">
      <c r="A36" s="19">
        <v>35</v>
      </c>
      <c r="B36" s="3" t="s">
        <v>74</v>
      </c>
      <c r="C36" s="64">
        <f>E36+H36</f>
        <v>31250</v>
      </c>
      <c r="D36" s="4"/>
      <c r="E36" s="4">
        <v>6250</v>
      </c>
      <c r="F36" s="10"/>
      <c r="G36" s="64"/>
      <c r="H36" s="64">
        <v>25000</v>
      </c>
      <c r="I36" s="3" t="s">
        <v>89</v>
      </c>
      <c r="J36" s="3"/>
      <c r="K36" s="3"/>
      <c r="L36" s="35" t="s">
        <v>92</v>
      </c>
    </row>
    <row r="37" spans="1:13" ht="90.75" customHeight="1" x14ac:dyDescent="0.25">
      <c r="A37" s="19">
        <v>36</v>
      </c>
      <c r="B37" s="3" t="s">
        <v>94</v>
      </c>
      <c r="C37" s="64">
        <v>10625</v>
      </c>
      <c r="D37" s="4"/>
      <c r="E37" s="4"/>
      <c r="F37" s="10">
        <v>2125</v>
      </c>
      <c r="G37" s="64">
        <v>2125</v>
      </c>
      <c r="H37" s="64">
        <v>8500</v>
      </c>
      <c r="I37" s="35" t="s">
        <v>102</v>
      </c>
      <c r="J37" s="3"/>
      <c r="K37" s="3"/>
      <c r="L37" s="35" t="s">
        <v>107</v>
      </c>
    </row>
    <row r="38" spans="1:13" ht="182.25" customHeight="1" x14ac:dyDescent="0.25">
      <c r="A38" s="19">
        <v>37</v>
      </c>
      <c r="B38" s="3" t="s">
        <v>95</v>
      </c>
      <c r="C38" s="64">
        <v>153278</v>
      </c>
      <c r="D38" s="4"/>
      <c r="E38" s="4"/>
      <c r="F38" s="10">
        <v>0</v>
      </c>
      <c r="G38" s="64">
        <v>0</v>
      </c>
      <c r="H38" s="64">
        <f>C38</f>
        <v>153278</v>
      </c>
      <c r="I38" s="35" t="s">
        <v>101</v>
      </c>
      <c r="J38" s="3"/>
      <c r="K38" s="3"/>
      <c r="L38" s="35" t="s">
        <v>96</v>
      </c>
    </row>
    <row r="39" spans="1:13" ht="127.5" customHeight="1" x14ac:dyDescent="0.25">
      <c r="A39" s="19">
        <v>38</v>
      </c>
      <c r="B39" s="3" t="s">
        <v>103</v>
      </c>
      <c r="C39" s="64">
        <v>100000</v>
      </c>
      <c r="D39" s="4"/>
      <c r="E39" s="4"/>
      <c r="F39" s="10">
        <v>0</v>
      </c>
      <c r="G39" s="64">
        <v>0</v>
      </c>
      <c r="H39" s="64" t="s">
        <v>104</v>
      </c>
      <c r="I39" s="35" t="s">
        <v>105</v>
      </c>
      <c r="J39" s="3"/>
      <c r="K39" s="3"/>
      <c r="L39" s="35" t="s">
        <v>106</v>
      </c>
    </row>
    <row r="40" spans="1:13" ht="157.5" customHeight="1" x14ac:dyDescent="0.25">
      <c r="A40" s="19">
        <v>39</v>
      </c>
      <c r="B40" s="3" t="s">
        <v>108</v>
      </c>
      <c r="C40" s="64">
        <v>3700000</v>
      </c>
      <c r="D40" s="4"/>
      <c r="E40" s="4"/>
      <c r="F40" s="10">
        <f>C40-H40</f>
        <v>691869.91869918676</v>
      </c>
      <c r="G40" s="64">
        <f>F40</f>
        <v>691869.91869918676</v>
      </c>
      <c r="H40" s="64">
        <f>C40/1.23</f>
        <v>3008130.0813008132</v>
      </c>
      <c r="I40" s="35" t="s">
        <v>110</v>
      </c>
      <c r="J40" s="3"/>
      <c r="K40" s="3"/>
      <c r="L40" s="35" t="s">
        <v>109</v>
      </c>
    </row>
    <row r="41" spans="1:13" ht="189" x14ac:dyDescent="0.25">
      <c r="A41" s="19">
        <v>40</v>
      </c>
      <c r="B41" s="3" t="s">
        <v>28</v>
      </c>
      <c r="C41" s="64">
        <v>117000</v>
      </c>
      <c r="D41" s="4">
        <v>0</v>
      </c>
      <c r="E41" s="4"/>
      <c r="F41" s="10">
        <v>11430</v>
      </c>
      <c r="G41" s="64">
        <v>11430</v>
      </c>
      <c r="H41" s="64">
        <v>102870</v>
      </c>
      <c r="I41" s="35"/>
      <c r="J41" s="3"/>
      <c r="K41" s="3"/>
      <c r="L41" s="33" t="s">
        <v>93</v>
      </c>
      <c r="M41" s="21"/>
    </row>
    <row r="42" spans="1:13" ht="158.25" customHeight="1" x14ac:dyDescent="0.25">
      <c r="A42" s="19">
        <v>41</v>
      </c>
      <c r="B42" s="3" t="s">
        <v>99</v>
      </c>
      <c r="C42" s="64">
        <v>1173297</v>
      </c>
      <c r="D42" s="4"/>
      <c r="E42" s="4"/>
      <c r="F42" s="10">
        <v>473297</v>
      </c>
      <c r="G42" s="64">
        <f>F42</f>
        <v>473297</v>
      </c>
      <c r="H42" s="64">
        <v>700000</v>
      </c>
      <c r="I42" s="35" t="s">
        <v>100</v>
      </c>
      <c r="J42" s="3"/>
      <c r="K42" s="3"/>
      <c r="L42" s="35" t="s">
        <v>98</v>
      </c>
    </row>
    <row r="43" spans="1:13" ht="16.5" thickBot="1" x14ac:dyDescent="0.3">
      <c r="A43" s="25"/>
      <c r="B43" s="26"/>
      <c r="C43" s="73"/>
      <c r="D43" s="26"/>
      <c r="E43" s="37">
        <f>SUM(E2:E42)</f>
        <v>6561557.0599999996</v>
      </c>
      <c r="F43" s="37">
        <f>SUM(F2:F42)</f>
        <v>3785580.928699187</v>
      </c>
      <c r="G43" s="73"/>
      <c r="H43" s="68"/>
      <c r="I43" s="27"/>
      <c r="J43" s="27"/>
      <c r="K43" s="27"/>
      <c r="L43" s="28"/>
    </row>
    <row r="45" spans="1:13" x14ac:dyDescent="0.25">
      <c r="B45" s="2"/>
    </row>
  </sheetData>
  <mergeCells count="2">
    <mergeCell ref="C17:C18"/>
    <mergeCell ref="J17:J18"/>
  </mergeCells>
  <pageMargins left="0.7" right="0.7" top="0.75" bottom="0.75" header="0.3" footer="0.3"/>
  <pageSetup paperSize="8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37" workbookViewId="0">
      <selection activeCell="O38" sqref="A1:O49"/>
    </sheetView>
  </sheetViews>
  <sheetFormatPr defaultRowHeight="15" x14ac:dyDescent="0.25"/>
  <cols>
    <col min="2" max="2" width="31.5703125" style="120" customWidth="1"/>
    <col min="3" max="3" width="13.85546875" bestFit="1" customWidth="1"/>
    <col min="4" max="4" width="11.28515625" bestFit="1" customWidth="1"/>
    <col min="5" max="6" width="13.140625" bestFit="1" customWidth="1"/>
    <col min="7" max="7" width="14.28515625" bestFit="1" customWidth="1"/>
    <col min="8" max="8" width="14.140625" bestFit="1" customWidth="1"/>
    <col min="9" max="9" width="27" bestFit="1" customWidth="1"/>
    <col min="10" max="10" width="11.28515625" bestFit="1" customWidth="1"/>
    <col min="12" max="12" width="36" style="136" bestFit="1" customWidth="1"/>
    <col min="13" max="13" width="9" style="1"/>
    <col min="14" max="14" width="21.85546875" bestFit="1" customWidth="1"/>
    <col min="15" max="15" width="9.5703125" bestFit="1" customWidth="1"/>
  </cols>
  <sheetData>
    <row r="1" spans="1:13" ht="63" x14ac:dyDescent="0.25">
      <c r="A1" s="15" t="s">
        <v>27</v>
      </c>
      <c r="B1" s="112" t="s">
        <v>26</v>
      </c>
      <c r="C1" s="17" t="s">
        <v>17</v>
      </c>
      <c r="D1" s="17" t="s">
        <v>37</v>
      </c>
      <c r="E1" s="17" t="s">
        <v>38</v>
      </c>
      <c r="F1" s="17" t="s">
        <v>184</v>
      </c>
      <c r="G1" s="16" t="s">
        <v>18</v>
      </c>
      <c r="H1" s="17" t="s">
        <v>19</v>
      </c>
      <c r="I1" s="17" t="s">
        <v>13</v>
      </c>
      <c r="J1" s="17" t="s">
        <v>14</v>
      </c>
      <c r="K1" s="17" t="s">
        <v>15</v>
      </c>
      <c r="L1" s="132" t="s">
        <v>36</v>
      </c>
      <c r="M1" s="104" t="s">
        <v>265</v>
      </c>
    </row>
    <row r="2" spans="1:13" ht="252" x14ac:dyDescent="0.25">
      <c r="A2" s="19">
        <v>1</v>
      </c>
      <c r="B2" s="38" t="s">
        <v>4</v>
      </c>
      <c r="C2" s="4">
        <v>112266.16</v>
      </c>
      <c r="D2" s="4">
        <v>20408.16</v>
      </c>
      <c r="E2" s="10">
        <v>0</v>
      </c>
      <c r="F2" s="10"/>
      <c r="G2" s="4">
        <v>20408.16</v>
      </c>
      <c r="H2" s="4">
        <v>1000000</v>
      </c>
      <c r="I2" s="3" t="s">
        <v>29</v>
      </c>
      <c r="J2" s="3" t="s">
        <v>46</v>
      </c>
      <c r="K2" s="3" t="s">
        <v>20</v>
      </c>
      <c r="L2" s="44" t="s">
        <v>319</v>
      </c>
      <c r="M2" s="105" t="s">
        <v>266</v>
      </c>
    </row>
    <row r="3" spans="1:13" ht="31.5" x14ac:dyDescent="0.25">
      <c r="A3" s="19">
        <v>2</v>
      </c>
      <c r="B3" s="13" t="s">
        <v>5</v>
      </c>
      <c r="C3" s="4">
        <v>25000</v>
      </c>
      <c r="D3" s="4">
        <v>0</v>
      </c>
      <c r="E3" s="10">
        <v>25000</v>
      </c>
      <c r="F3" s="10"/>
      <c r="G3" s="4">
        <v>25000</v>
      </c>
      <c r="H3" s="4"/>
      <c r="I3" s="3" t="s">
        <v>29</v>
      </c>
      <c r="J3" s="3"/>
      <c r="K3" s="3"/>
      <c r="L3" s="44" t="s">
        <v>319</v>
      </c>
      <c r="M3" s="1" t="s">
        <v>266</v>
      </c>
    </row>
    <row r="4" spans="1:13" ht="252" x14ac:dyDescent="0.25">
      <c r="A4" s="19">
        <v>3</v>
      </c>
      <c r="B4" s="38" t="s">
        <v>24</v>
      </c>
      <c r="C4" s="4">
        <v>4885500</v>
      </c>
      <c r="D4" s="4">
        <v>0</v>
      </c>
      <c r="E4" s="10">
        <v>488550</v>
      </c>
      <c r="F4" s="10"/>
      <c r="G4" s="4">
        <v>488550</v>
      </c>
      <c r="H4" s="4">
        <v>4396950</v>
      </c>
      <c r="I4" s="42" t="s">
        <v>29</v>
      </c>
      <c r="J4" s="3" t="s">
        <v>47</v>
      </c>
      <c r="K4" s="3" t="s">
        <v>20</v>
      </c>
      <c r="L4" s="44" t="s">
        <v>314</v>
      </c>
      <c r="M4" s="1" t="s">
        <v>266</v>
      </c>
    </row>
    <row r="5" spans="1:13" ht="31.5" x14ac:dyDescent="0.25">
      <c r="A5" s="19">
        <v>4</v>
      </c>
      <c r="B5" s="13" t="s">
        <v>5</v>
      </c>
      <c r="C5" s="4">
        <v>34756</v>
      </c>
      <c r="D5" s="4">
        <v>0</v>
      </c>
      <c r="E5" s="10">
        <v>34756</v>
      </c>
      <c r="F5" s="10"/>
      <c r="G5" s="4">
        <v>34756</v>
      </c>
      <c r="H5" s="4"/>
      <c r="I5" s="13" t="s">
        <v>118</v>
      </c>
      <c r="J5" s="3"/>
      <c r="K5" s="3"/>
      <c r="L5" s="44" t="s">
        <v>117</v>
      </c>
      <c r="M5" s="1" t="s">
        <v>266</v>
      </c>
    </row>
    <row r="6" spans="1:13" ht="252" x14ac:dyDescent="0.25">
      <c r="A6" s="19">
        <v>5</v>
      </c>
      <c r="B6" s="38" t="s">
        <v>6</v>
      </c>
      <c r="C6" s="14">
        <v>1090000</v>
      </c>
      <c r="D6" s="14">
        <v>109000</v>
      </c>
      <c r="E6" s="39">
        <v>0</v>
      </c>
      <c r="F6" s="39"/>
      <c r="G6" s="14">
        <v>109000</v>
      </c>
      <c r="H6" s="14">
        <v>981000</v>
      </c>
      <c r="I6" s="42" t="s">
        <v>79</v>
      </c>
      <c r="J6" s="3" t="s">
        <v>46</v>
      </c>
      <c r="K6" s="3" t="s">
        <v>20</v>
      </c>
      <c r="L6" s="44" t="s">
        <v>379</v>
      </c>
      <c r="M6" s="1" t="s">
        <v>266</v>
      </c>
    </row>
    <row r="7" spans="1:13" ht="31.5" x14ac:dyDescent="0.25">
      <c r="A7" s="19">
        <v>6</v>
      </c>
      <c r="B7" s="13" t="s">
        <v>5</v>
      </c>
      <c r="C7" s="4">
        <v>15000</v>
      </c>
      <c r="D7" s="4">
        <v>0</v>
      </c>
      <c r="E7" s="10">
        <v>15000</v>
      </c>
      <c r="F7" s="10"/>
      <c r="G7" s="4">
        <v>15000</v>
      </c>
      <c r="H7" s="4"/>
      <c r="I7" s="42" t="s">
        <v>29</v>
      </c>
      <c r="J7" s="3"/>
      <c r="K7" s="3"/>
      <c r="L7" s="44" t="s">
        <v>117</v>
      </c>
      <c r="M7" s="1" t="s">
        <v>266</v>
      </c>
    </row>
    <row r="8" spans="1:13" ht="252" x14ac:dyDescent="0.25">
      <c r="A8" s="19">
        <v>7</v>
      </c>
      <c r="B8" s="38" t="s">
        <v>7</v>
      </c>
      <c r="C8" s="14">
        <v>1397944.38</v>
      </c>
      <c r="D8" s="14">
        <v>69897.38</v>
      </c>
      <c r="E8" s="39">
        <v>0</v>
      </c>
      <c r="F8" s="39"/>
      <c r="G8" s="14">
        <v>69897.38</v>
      </c>
      <c r="H8" s="14">
        <v>1328047</v>
      </c>
      <c r="I8" s="42" t="s">
        <v>29</v>
      </c>
      <c r="J8" s="3" t="s">
        <v>52</v>
      </c>
      <c r="K8" s="3" t="s">
        <v>20</v>
      </c>
      <c r="L8" s="44" t="s">
        <v>355</v>
      </c>
      <c r="M8" s="1" t="s">
        <v>266</v>
      </c>
    </row>
    <row r="9" spans="1:13" ht="31.5" x14ac:dyDescent="0.25">
      <c r="A9" s="19">
        <v>8</v>
      </c>
      <c r="B9" s="47" t="s">
        <v>5</v>
      </c>
      <c r="C9" s="48">
        <v>22017</v>
      </c>
      <c r="D9" s="48">
        <v>1185</v>
      </c>
      <c r="E9" s="49">
        <v>20832</v>
      </c>
      <c r="F9" s="49"/>
      <c r="G9" s="48">
        <v>22017</v>
      </c>
      <c r="H9" s="48"/>
      <c r="I9" s="50" t="s">
        <v>81</v>
      </c>
      <c r="J9" s="47"/>
      <c r="K9" s="47"/>
      <c r="L9" s="44" t="s">
        <v>117</v>
      </c>
      <c r="M9" s="1" t="s">
        <v>266</v>
      </c>
    </row>
    <row r="10" spans="1:13" ht="252" x14ac:dyDescent="0.25">
      <c r="A10" s="19">
        <v>9</v>
      </c>
      <c r="B10" s="38" t="s">
        <v>23</v>
      </c>
      <c r="C10" s="4">
        <v>620687.52</v>
      </c>
      <c r="D10" s="4">
        <v>0</v>
      </c>
      <c r="E10" s="10">
        <v>124137.52</v>
      </c>
      <c r="F10" s="10"/>
      <c r="G10" s="4">
        <v>124137.52</v>
      </c>
      <c r="H10" s="4">
        <v>496550</v>
      </c>
      <c r="I10" s="34"/>
      <c r="J10" s="3" t="s">
        <v>48</v>
      </c>
      <c r="K10" s="3" t="s">
        <v>20</v>
      </c>
      <c r="L10" s="44" t="s">
        <v>380</v>
      </c>
      <c r="M10" s="1" t="s">
        <v>266</v>
      </c>
    </row>
    <row r="11" spans="1:13" ht="47.25" x14ac:dyDescent="0.25">
      <c r="A11" s="19">
        <v>10</v>
      </c>
      <c r="B11" s="13" t="s">
        <v>60</v>
      </c>
      <c r="C11" s="4">
        <v>10000</v>
      </c>
      <c r="D11" s="4"/>
      <c r="E11" s="10">
        <v>10000</v>
      </c>
      <c r="F11" s="10"/>
      <c r="G11" s="4">
        <v>10000</v>
      </c>
      <c r="H11" s="4"/>
      <c r="I11" s="42" t="s">
        <v>213</v>
      </c>
      <c r="J11" s="3"/>
      <c r="K11" s="3"/>
      <c r="L11" s="44"/>
      <c r="M11" s="1" t="s">
        <v>266</v>
      </c>
    </row>
    <row r="12" spans="1:13" ht="252" x14ac:dyDescent="0.25">
      <c r="A12" s="19">
        <v>11</v>
      </c>
      <c r="B12" s="38" t="s">
        <v>12</v>
      </c>
      <c r="C12" s="4">
        <v>1441525.34</v>
      </c>
      <c r="D12" s="4">
        <v>28831</v>
      </c>
      <c r="E12" s="10">
        <v>0</v>
      </c>
      <c r="F12" s="10"/>
      <c r="G12" s="4">
        <v>28831</v>
      </c>
      <c r="H12" s="4">
        <v>1412694.34</v>
      </c>
      <c r="I12" s="3" t="s">
        <v>51</v>
      </c>
      <c r="J12" s="3" t="s">
        <v>52</v>
      </c>
      <c r="K12" s="3" t="s">
        <v>20</v>
      </c>
      <c r="L12" s="44" t="s">
        <v>381</v>
      </c>
      <c r="M12" s="105" t="s">
        <v>266</v>
      </c>
    </row>
    <row r="13" spans="1:13" ht="31.5" x14ac:dyDescent="0.25">
      <c r="A13" s="19">
        <v>12</v>
      </c>
      <c r="B13" s="13" t="s">
        <v>3</v>
      </c>
      <c r="C13" s="4">
        <v>33890</v>
      </c>
      <c r="D13" s="4">
        <v>17329.810000000001</v>
      </c>
      <c r="E13" s="10">
        <v>16560.189999999999</v>
      </c>
      <c r="F13" s="10"/>
      <c r="G13" s="4">
        <v>33890</v>
      </c>
      <c r="H13" s="4"/>
      <c r="I13" s="13" t="s">
        <v>68</v>
      </c>
      <c r="J13" s="3"/>
      <c r="K13" s="3"/>
      <c r="L13" s="44" t="s">
        <v>87</v>
      </c>
      <c r="M13" s="1" t="s">
        <v>266</v>
      </c>
    </row>
    <row r="14" spans="1:13" ht="63" x14ac:dyDescent="0.25">
      <c r="A14" s="19">
        <v>13</v>
      </c>
      <c r="B14" s="114" t="s">
        <v>309</v>
      </c>
      <c r="C14" s="36">
        <v>1846936.39</v>
      </c>
      <c r="D14" s="4"/>
      <c r="E14" s="10"/>
      <c r="F14" s="10"/>
      <c r="G14" s="4"/>
      <c r="H14" s="4" t="s">
        <v>55</v>
      </c>
      <c r="I14" s="13" t="s">
        <v>115</v>
      </c>
      <c r="J14" s="3"/>
      <c r="K14" s="3"/>
      <c r="L14" s="13" t="s">
        <v>111</v>
      </c>
      <c r="M14" s="1" t="s">
        <v>266</v>
      </c>
    </row>
    <row r="15" spans="1:13" ht="94.5" x14ac:dyDescent="0.25">
      <c r="A15" s="19">
        <v>14</v>
      </c>
      <c r="B15" s="13" t="s">
        <v>131</v>
      </c>
      <c r="C15" s="14">
        <v>154192.79999999999</v>
      </c>
      <c r="D15" s="14"/>
      <c r="E15" s="39">
        <v>31609.8</v>
      </c>
      <c r="F15" s="39"/>
      <c r="G15" s="39">
        <v>31609.8</v>
      </c>
      <c r="H15" s="14">
        <v>122583</v>
      </c>
      <c r="I15" s="35"/>
      <c r="J15" s="35"/>
      <c r="K15" s="35"/>
      <c r="L15" s="13" t="s">
        <v>357</v>
      </c>
      <c r="M15" s="1" t="s">
        <v>266</v>
      </c>
    </row>
    <row r="16" spans="1:13" ht="63" x14ac:dyDescent="0.25">
      <c r="A16" s="19">
        <v>15</v>
      </c>
      <c r="B16" s="13" t="s">
        <v>125</v>
      </c>
      <c r="C16" s="4">
        <v>3999900</v>
      </c>
      <c r="D16" s="4"/>
      <c r="E16" s="10"/>
      <c r="F16" s="10"/>
      <c r="G16" s="4">
        <v>599985</v>
      </c>
      <c r="H16" s="4">
        <v>3399915</v>
      </c>
      <c r="I16" s="13" t="s">
        <v>70</v>
      </c>
      <c r="J16" s="13"/>
      <c r="K16" s="3"/>
      <c r="L16" s="13" t="s">
        <v>358</v>
      </c>
      <c r="M16" s="1" t="s">
        <v>266</v>
      </c>
    </row>
    <row r="17" spans="1:15" ht="78.75" x14ac:dyDescent="0.25">
      <c r="A17" s="19">
        <v>16</v>
      </c>
      <c r="B17" s="13" t="s">
        <v>95</v>
      </c>
      <c r="C17" s="4">
        <v>153278</v>
      </c>
      <c r="D17" s="4"/>
      <c r="E17" s="10">
        <v>0</v>
      </c>
      <c r="F17" s="10"/>
      <c r="G17" s="4">
        <v>103278</v>
      </c>
      <c r="H17" s="4">
        <v>50000</v>
      </c>
      <c r="I17" s="13" t="s">
        <v>101</v>
      </c>
      <c r="J17" s="3"/>
      <c r="K17" s="3"/>
      <c r="L17" s="13" t="s">
        <v>382</v>
      </c>
      <c r="M17" s="1" t="s">
        <v>266</v>
      </c>
    </row>
    <row r="18" spans="1:15" ht="94.5" x14ac:dyDescent="0.25">
      <c r="A18" s="19">
        <v>17</v>
      </c>
      <c r="B18" s="13" t="s">
        <v>143</v>
      </c>
      <c r="C18" s="4">
        <v>338655.9</v>
      </c>
      <c r="D18" s="4"/>
      <c r="E18" s="10">
        <v>38655.900000000023</v>
      </c>
      <c r="F18" s="10"/>
      <c r="G18" s="10">
        <v>38655.900000000023</v>
      </c>
      <c r="H18" s="4">
        <v>300000</v>
      </c>
      <c r="I18" s="35"/>
      <c r="J18" s="3"/>
      <c r="K18" s="3"/>
      <c r="L18" s="13" t="s">
        <v>386</v>
      </c>
      <c r="M18" s="1" t="s">
        <v>266</v>
      </c>
    </row>
    <row r="19" spans="1:15" ht="220.5" x14ac:dyDescent="0.25">
      <c r="A19" s="19">
        <v>18</v>
      </c>
      <c r="B19" s="13" t="s">
        <v>140</v>
      </c>
      <c r="C19" s="4">
        <v>6619122.79</v>
      </c>
      <c r="D19" s="4"/>
      <c r="E19" s="10">
        <v>1323824.79</v>
      </c>
      <c r="F19" s="10"/>
      <c r="G19" s="10">
        <v>1323824.79</v>
      </c>
      <c r="H19" s="4">
        <v>5295298</v>
      </c>
      <c r="I19" s="40"/>
      <c r="J19" s="3"/>
      <c r="K19" s="3"/>
      <c r="L19" s="13" t="s">
        <v>326</v>
      </c>
      <c r="M19" s="1" t="s">
        <v>266</v>
      </c>
    </row>
    <row r="20" spans="1:15" ht="199.5" customHeight="1" x14ac:dyDescent="0.25">
      <c r="A20" s="19">
        <v>19</v>
      </c>
      <c r="B20" s="13" t="s">
        <v>99</v>
      </c>
      <c r="C20" s="4">
        <v>1173297</v>
      </c>
      <c r="D20" s="4"/>
      <c r="E20" s="10">
        <v>473297</v>
      </c>
      <c r="F20" s="10"/>
      <c r="G20" s="4">
        <v>473297</v>
      </c>
      <c r="H20" s="4">
        <v>700000</v>
      </c>
      <c r="I20" s="13" t="s">
        <v>100</v>
      </c>
      <c r="J20" s="3"/>
      <c r="K20" s="3"/>
      <c r="L20" s="54" t="s">
        <v>237</v>
      </c>
      <c r="M20" s="1" t="s">
        <v>266</v>
      </c>
    </row>
    <row r="21" spans="1:15" ht="94.5" x14ac:dyDescent="0.25">
      <c r="A21" s="19">
        <v>20</v>
      </c>
      <c r="B21" s="13" t="s">
        <v>155</v>
      </c>
      <c r="C21" s="4">
        <v>43050</v>
      </c>
      <c r="D21" s="4"/>
      <c r="E21" s="10"/>
      <c r="F21" s="10"/>
      <c r="G21" s="4">
        <v>26691</v>
      </c>
      <c r="H21" s="4">
        <v>16359</v>
      </c>
      <c r="I21" s="13" t="s">
        <v>156</v>
      </c>
      <c r="J21" s="3"/>
      <c r="K21" s="3"/>
      <c r="L21" s="54" t="s">
        <v>319</v>
      </c>
      <c r="M21" s="1" t="s">
        <v>266</v>
      </c>
    </row>
    <row r="22" spans="1:15" ht="157.5" x14ac:dyDescent="0.25">
      <c r="A22" s="19">
        <v>21</v>
      </c>
      <c r="B22" s="13" t="s">
        <v>289</v>
      </c>
      <c r="C22" s="4">
        <v>330747</v>
      </c>
      <c r="D22" s="4"/>
      <c r="E22" s="10"/>
      <c r="F22" s="10"/>
      <c r="G22" s="4">
        <v>165374</v>
      </c>
      <c r="H22" s="4">
        <v>165373</v>
      </c>
      <c r="I22" s="13" t="s">
        <v>152</v>
      </c>
      <c r="J22" s="3"/>
      <c r="K22" s="3"/>
      <c r="L22" s="54" t="s">
        <v>334</v>
      </c>
      <c r="M22" s="1" t="s">
        <v>266</v>
      </c>
    </row>
    <row r="23" spans="1:15" ht="189" x14ac:dyDescent="0.25">
      <c r="A23" s="19">
        <v>22</v>
      </c>
      <c r="B23" s="13" t="s">
        <v>158</v>
      </c>
      <c r="C23" s="4"/>
      <c r="D23" s="4"/>
      <c r="E23" s="10"/>
      <c r="F23" s="10"/>
      <c r="G23" s="4"/>
      <c r="H23" s="4"/>
      <c r="I23" s="13" t="s">
        <v>159</v>
      </c>
      <c r="J23" s="3"/>
      <c r="K23" s="3"/>
      <c r="L23" s="54" t="s">
        <v>335</v>
      </c>
      <c r="M23" s="1" t="s">
        <v>266</v>
      </c>
    </row>
    <row r="24" spans="1:15" ht="78.75" x14ac:dyDescent="0.25">
      <c r="A24" s="19">
        <v>23</v>
      </c>
      <c r="B24" s="13" t="s">
        <v>153</v>
      </c>
      <c r="C24" s="4"/>
      <c r="D24" s="4"/>
      <c r="E24" s="10"/>
      <c r="F24" s="10"/>
      <c r="G24" s="4"/>
      <c r="H24" s="4"/>
      <c r="I24" s="13"/>
      <c r="J24" s="3"/>
      <c r="K24" s="3"/>
      <c r="L24" s="54" t="s">
        <v>263</v>
      </c>
      <c r="M24" s="1" t="s">
        <v>266</v>
      </c>
    </row>
    <row r="25" spans="1:15" ht="283.5" x14ac:dyDescent="0.25">
      <c r="A25" s="19">
        <v>24</v>
      </c>
      <c r="B25" s="13" t="s">
        <v>175</v>
      </c>
      <c r="C25" s="4">
        <v>7880</v>
      </c>
      <c r="D25" s="4"/>
      <c r="E25" s="10"/>
      <c r="F25" s="10"/>
      <c r="G25" s="4">
        <v>880</v>
      </c>
      <c r="H25" s="4">
        <v>7000</v>
      </c>
      <c r="I25" s="13"/>
      <c r="J25" s="3"/>
      <c r="K25" s="3"/>
      <c r="L25" s="54" t="s">
        <v>387</v>
      </c>
      <c r="M25" s="1" t="s">
        <v>266</v>
      </c>
    </row>
    <row r="26" spans="1:15" ht="393.75" x14ac:dyDescent="0.25">
      <c r="A26" s="19">
        <v>25</v>
      </c>
      <c r="B26" s="13" t="s">
        <v>183</v>
      </c>
      <c r="C26" s="4">
        <v>194037.9</v>
      </c>
      <c r="D26" s="4">
        <v>0</v>
      </c>
      <c r="E26" s="10">
        <v>0</v>
      </c>
      <c r="F26" s="10">
        <v>0</v>
      </c>
      <c r="G26" s="4">
        <v>0</v>
      </c>
      <c r="H26" s="4">
        <v>194037.9</v>
      </c>
      <c r="I26" s="13"/>
      <c r="J26" s="12">
        <v>46112</v>
      </c>
      <c r="K26" s="3" t="s">
        <v>186</v>
      </c>
      <c r="L26" s="76" t="s">
        <v>337</v>
      </c>
      <c r="M26" s="1" t="s">
        <v>266</v>
      </c>
    </row>
    <row r="27" spans="1:15" ht="110.25" x14ac:dyDescent="0.25">
      <c r="A27" s="19">
        <v>26</v>
      </c>
      <c r="B27" s="13" t="s">
        <v>185</v>
      </c>
      <c r="C27" s="4">
        <v>257114.38</v>
      </c>
      <c r="D27" s="4">
        <v>0</v>
      </c>
      <c r="E27" s="10">
        <v>0</v>
      </c>
      <c r="F27" s="10">
        <v>64278.6</v>
      </c>
      <c r="G27" s="4">
        <v>64278.6</v>
      </c>
      <c r="H27" s="4">
        <v>192835.78</v>
      </c>
      <c r="I27" s="13"/>
      <c r="J27" s="12">
        <v>46112</v>
      </c>
      <c r="K27" s="3" t="s">
        <v>186</v>
      </c>
      <c r="L27" s="76" t="s">
        <v>388</v>
      </c>
      <c r="M27" s="1" t="s">
        <v>266</v>
      </c>
    </row>
    <row r="28" spans="1:15" ht="236.25" x14ac:dyDescent="0.25">
      <c r="A28" s="19">
        <v>27</v>
      </c>
      <c r="B28" s="13" t="s">
        <v>200</v>
      </c>
      <c r="C28" s="4"/>
      <c r="D28" s="4"/>
      <c r="E28" s="10"/>
      <c r="F28" s="10"/>
      <c r="G28" s="4"/>
      <c r="H28" s="4"/>
      <c r="I28" s="13"/>
      <c r="J28" s="12"/>
      <c r="K28" s="3"/>
      <c r="L28" s="76" t="s">
        <v>199</v>
      </c>
      <c r="M28" s="1" t="s">
        <v>266</v>
      </c>
      <c r="O28" t="s">
        <v>296</v>
      </c>
    </row>
    <row r="29" spans="1:15" ht="204.75" x14ac:dyDescent="0.25">
      <c r="A29" s="19">
        <v>28</v>
      </c>
      <c r="B29" s="115" t="s">
        <v>207</v>
      </c>
      <c r="C29" s="80">
        <v>44600</v>
      </c>
      <c r="D29" s="80"/>
      <c r="E29" s="80" t="s">
        <v>209</v>
      </c>
      <c r="F29" s="81"/>
      <c r="G29" s="80"/>
      <c r="H29" s="80">
        <v>35680</v>
      </c>
      <c r="I29" s="82" t="s">
        <v>210</v>
      </c>
      <c r="J29" s="83"/>
      <c r="K29" s="84"/>
      <c r="L29" s="82" t="s">
        <v>338</v>
      </c>
      <c r="M29" s="1" t="s">
        <v>266</v>
      </c>
    </row>
    <row r="30" spans="1:15" ht="75" x14ac:dyDescent="0.25">
      <c r="A30" s="19">
        <v>29</v>
      </c>
      <c r="B30" s="82" t="s">
        <v>224</v>
      </c>
      <c r="C30" s="80">
        <v>13000</v>
      </c>
      <c r="D30" s="80"/>
      <c r="E30" s="81"/>
      <c r="F30" s="81"/>
      <c r="G30" s="80"/>
      <c r="H30" s="80">
        <v>10160</v>
      </c>
      <c r="I30" s="88" t="s">
        <v>225</v>
      </c>
      <c r="J30" s="84"/>
      <c r="K30" s="84"/>
      <c r="L30" s="133" t="s">
        <v>389</v>
      </c>
      <c r="M30" s="1" t="s">
        <v>266</v>
      </c>
    </row>
    <row r="31" spans="1:15" ht="150" x14ac:dyDescent="0.25">
      <c r="A31" s="19">
        <v>30</v>
      </c>
      <c r="B31" s="13" t="s">
        <v>220</v>
      </c>
      <c r="C31" s="4">
        <v>46000</v>
      </c>
      <c r="D31" s="86"/>
      <c r="E31" s="86"/>
      <c r="F31" s="86"/>
      <c r="G31" s="86"/>
      <c r="H31" s="4">
        <v>46000</v>
      </c>
      <c r="I31" s="88" t="s">
        <v>222</v>
      </c>
      <c r="J31" s="86"/>
      <c r="K31" s="86"/>
      <c r="L31" s="13" t="s">
        <v>390</v>
      </c>
      <c r="M31" s="1" t="s">
        <v>266</v>
      </c>
    </row>
    <row r="32" spans="1:15" ht="390" x14ac:dyDescent="0.25">
      <c r="A32" s="19">
        <v>31</v>
      </c>
      <c r="B32" s="118" t="s">
        <v>241</v>
      </c>
      <c r="C32" s="91">
        <v>639275.34</v>
      </c>
      <c r="D32" s="86"/>
      <c r="E32" s="86"/>
      <c r="F32" s="86"/>
      <c r="G32" s="91" t="s">
        <v>242</v>
      </c>
      <c r="H32" s="4">
        <v>383343</v>
      </c>
      <c r="I32" s="88" t="s">
        <v>243</v>
      </c>
      <c r="J32" s="86"/>
      <c r="K32" s="86"/>
      <c r="L32" s="101" t="s">
        <v>244</v>
      </c>
      <c r="M32" s="1" t="s">
        <v>266</v>
      </c>
    </row>
    <row r="33" spans="1:15" ht="105" x14ac:dyDescent="0.25">
      <c r="A33" s="19">
        <v>32</v>
      </c>
      <c r="B33" s="117" t="s">
        <v>245</v>
      </c>
      <c r="C33" s="4">
        <v>21100</v>
      </c>
      <c r="D33" s="86"/>
      <c r="E33" s="86"/>
      <c r="F33" s="86"/>
      <c r="G33" s="92">
        <v>1100</v>
      </c>
      <c r="H33" s="4">
        <v>20000</v>
      </c>
      <c r="I33" s="88" t="s">
        <v>246</v>
      </c>
      <c r="J33" s="86"/>
      <c r="K33" s="86"/>
      <c r="L33" s="100" t="s">
        <v>247</v>
      </c>
    </row>
    <row r="34" spans="1:15" ht="180" x14ac:dyDescent="0.25">
      <c r="A34" s="19">
        <v>33</v>
      </c>
      <c r="B34" s="117" t="s">
        <v>248</v>
      </c>
      <c r="C34" s="4">
        <v>50000</v>
      </c>
      <c r="D34" s="86"/>
      <c r="E34" s="86"/>
      <c r="F34" s="86"/>
      <c r="G34" s="92">
        <v>0</v>
      </c>
      <c r="H34" s="4">
        <v>50000</v>
      </c>
      <c r="I34" s="88" t="s">
        <v>249</v>
      </c>
      <c r="J34" s="86"/>
      <c r="K34" s="86"/>
      <c r="L34" s="100" t="s">
        <v>274</v>
      </c>
    </row>
    <row r="35" spans="1:15" ht="345" x14ac:dyDescent="0.25">
      <c r="A35" s="19">
        <v>34</v>
      </c>
      <c r="B35" s="101" t="s">
        <v>251</v>
      </c>
      <c r="C35" s="4">
        <v>104155</v>
      </c>
      <c r="D35" s="94"/>
      <c r="E35" s="94"/>
      <c r="F35" s="94"/>
      <c r="G35" s="4">
        <v>5207.75</v>
      </c>
      <c r="H35" s="4">
        <v>98947.25</v>
      </c>
      <c r="I35" s="97" t="s">
        <v>253</v>
      </c>
      <c r="J35" s="93"/>
      <c r="K35" s="93"/>
      <c r="L35" s="101" t="s">
        <v>391</v>
      </c>
      <c r="M35" s="1" t="s">
        <v>266</v>
      </c>
    </row>
    <row r="36" spans="1:15" ht="120" x14ac:dyDescent="0.25">
      <c r="A36" s="19">
        <v>35</v>
      </c>
      <c r="B36" s="101" t="s">
        <v>254</v>
      </c>
      <c r="C36" s="4">
        <v>470000</v>
      </c>
      <c r="D36" s="86"/>
      <c r="E36" s="86"/>
      <c r="F36" s="86"/>
      <c r="G36" s="4">
        <v>320000</v>
      </c>
      <c r="H36" s="4">
        <v>150000</v>
      </c>
      <c r="I36" s="88" t="s">
        <v>255</v>
      </c>
      <c r="J36" s="86"/>
      <c r="K36" s="86"/>
      <c r="L36" s="100" t="s">
        <v>342</v>
      </c>
      <c r="M36" s="1" t="s">
        <v>266</v>
      </c>
    </row>
    <row r="37" spans="1:15" ht="255" x14ac:dyDescent="0.25">
      <c r="A37" s="19">
        <v>36</v>
      </c>
      <c r="B37" s="101" t="s">
        <v>257</v>
      </c>
      <c r="C37" s="4">
        <v>147218.79999999999</v>
      </c>
      <c r="D37" s="86"/>
      <c r="E37" s="86"/>
      <c r="F37" s="86"/>
      <c r="G37" s="4">
        <v>32218.799999999999</v>
      </c>
      <c r="H37" s="4">
        <v>115000</v>
      </c>
      <c r="I37" s="88" t="s">
        <v>258</v>
      </c>
      <c r="J37" s="86"/>
      <c r="K37" s="86"/>
      <c r="L37" s="100" t="s">
        <v>259</v>
      </c>
      <c r="M37" s="1" t="s">
        <v>266</v>
      </c>
    </row>
    <row r="38" spans="1:15" ht="255" x14ac:dyDescent="0.25">
      <c r="A38" s="19">
        <v>37</v>
      </c>
      <c r="B38" s="101" t="s">
        <v>297</v>
      </c>
      <c r="C38" s="4">
        <f>881433.47+154119+58859.5</f>
        <v>1094411.97</v>
      </c>
      <c r="D38" s="86"/>
      <c r="E38" s="86"/>
      <c r="F38" s="86"/>
      <c r="G38" s="4">
        <f>C38-H38</f>
        <v>218882.39</v>
      </c>
      <c r="H38" s="4">
        <f>705146.78+123295.2+47087.6</f>
        <v>875529.58</v>
      </c>
      <c r="I38" s="88" t="s">
        <v>298</v>
      </c>
      <c r="J38" s="86"/>
      <c r="K38" s="86"/>
      <c r="L38" s="100" t="s">
        <v>397</v>
      </c>
      <c r="M38" s="1" t="s">
        <v>266</v>
      </c>
      <c r="N38" s="141" t="s">
        <v>398</v>
      </c>
      <c r="O38" s="59">
        <f>385124.38+23055.2</f>
        <v>408179.58</v>
      </c>
    </row>
    <row r="39" spans="1:15" ht="150" x14ac:dyDescent="0.25">
      <c r="A39" s="19">
        <v>38</v>
      </c>
      <c r="B39" s="101" t="s">
        <v>291</v>
      </c>
      <c r="C39" s="4"/>
      <c r="D39" s="86"/>
      <c r="E39" s="86"/>
      <c r="F39" s="86"/>
      <c r="G39" s="4"/>
      <c r="H39" s="4"/>
      <c r="I39" s="88" t="s">
        <v>292</v>
      </c>
      <c r="J39" s="86"/>
      <c r="K39" s="86"/>
      <c r="L39" s="134" t="s">
        <v>392</v>
      </c>
      <c r="M39" s="1" t="s">
        <v>266</v>
      </c>
    </row>
    <row r="40" spans="1:15" ht="186.75" x14ac:dyDescent="0.25">
      <c r="A40" s="19">
        <v>39</v>
      </c>
      <c r="B40" s="101" t="s">
        <v>261</v>
      </c>
      <c r="C40" s="86"/>
      <c r="D40" s="86"/>
      <c r="E40" s="86"/>
      <c r="F40" s="86"/>
      <c r="G40" s="86"/>
      <c r="H40" s="107">
        <v>10000</v>
      </c>
      <c r="I40" s="122" t="s">
        <v>278</v>
      </c>
      <c r="J40" s="86"/>
      <c r="K40" s="86"/>
      <c r="L40" s="101" t="s">
        <v>345</v>
      </c>
      <c r="M40" s="1" t="s">
        <v>266</v>
      </c>
    </row>
    <row r="41" spans="1:15" ht="195" x14ac:dyDescent="0.25">
      <c r="A41" s="19">
        <v>40</v>
      </c>
      <c r="B41" s="101" t="s">
        <v>275</v>
      </c>
      <c r="C41" s="106">
        <v>389890</v>
      </c>
      <c r="D41" s="86"/>
      <c r="E41" s="86"/>
      <c r="F41" s="86"/>
      <c r="G41" s="108">
        <v>19499.510000000009</v>
      </c>
      <c r="H41" s="107">
        <v>370390.49</v>
      </c>
      <c r="I41" s="131" t="s">
        <v>276</v>
      </c>
      <c r="J41" s="86"/>
      <c r="K41" s="86"/>
      <c r="L41" s="101" t="s">
        <v>346</v>
      </c>
      <c r="M41" s="1" t="s">
        <v>266</v>
      </c>
    </row>
    <row r="42" spans="1:15" ht="216" x14ac:dyDescent="0.25">
      <c r="A42" s="19">
        <v>41</v>
      </c>
      <c r="B42" s="101" t="s">
        <v>281</v>
      </c>
      <c r="C42" s="128" t="s">
        <v>282</v>
      </c>
      <c r="D42" s="109"/>
      <c r="E42" s="109"/>
      <c r="F42" s="109"/>
      <c r="G42" s="109"/>
      <c r="H42" s="110" t="s">
        <v>282</v>
      </c>
      <c r="I42" s="86"/>
      <c r="J42" s="86"/>
      <c r="K42" s="86"/>
      <c r="L42" s="101" t="s">
        <v>393</v>
      </c>
      <c r="M42" s="1" t="s">
        <v>266</v>
      </c>
    </row>
    <row r="43" spans="1:15" ht="150" x14ac:dyDescent="0.25">
      <c r="A43" s="19">
        <v>42</v>
      </c>
      <c r="B43" s="117" t="s">
        <v>305</v>
      </c>
      <c r="C43" s="125">
        <v>1051558.3700000001</v>
      </c>
      <c r="D43" s="86"/>
      <c r="E43" s="86"/>
      <c r="F43" s="86"/>
      <c r="G43" s="86"/>
      <c r="H43" s="86" t="s">
        <v>306</v>
      </c>
      <c r="I43" s="88" t="s">
        <v>307</v>
      </c>
      <c r="J43" s="88" t="s">
        <v>308</v>
      </c>
      <c r="K43" s="86"/>
      <c r="L43" s="135" t="s">
        <v>304</v>
      </c>
      <c r="M43" s="1" t="s">
        <v>266</v>
      </c>
    </row>
    <row r="44" spans="1:15" ht="63" x14ac:dyDescent="0.25">
      <c r="A44" s="19">
        <v>43</v>
      </c>
      <c r="B44" s="13" t="s">
        <v>129</v>
      </c>
      <c r="C44" s="14">
        <v>853383.83</v>
      </c>
      <c r="D44" s="14"/>
      <c r="E44" s="39">
        <v>159575.83813008131</v>
      </c>
      <c r="F44" s="39"/>
      <c r="G44" s="14">
        <v>159575.83813008131</v>
      </c>
      <c r="H44" s="14">
        <v>693807.99186991865</v>
      </c>
      <c r="I44" s="13" t="s">
        <v>330</v>
      </c>
      <c r="J44" s="3"/>
      <c r="K44" s="3"/>
      <c r="L44" s="13" t="s">
        <v>369</v>
      </c>
      <c r="M44" s="1" t="s">
        <v>266</v>
      </c>
    </row>
    <row r="45" spans="1:15" ht="75" x14ac:dyDescent="0.25">
      <c r="A45" s="19">
        <v>44</v>
      </c>
      <c r="B45" s="117" t="s">
        <v>361</v>
      </c>
      <c r="C45" s="14">
        <v>6103565.6900000004</v>
      </c>
      <c r="D45" s="14"/>
      <c r="E45" s="14">
        <v>0</v>
      </c>
      <c r="F45" s="14">
        <v>1141317.1599999999</v>
      </c>
      <c r="G45" s="14">
        <v>1141317.1599999999</v>
      </c>
      <c r="H45" s="14">
        <v>4962248.53</v>
      </c>
      <c r="I45" s="88" t="s">
        <v>362</v>
      </c>
      <c r="J45" s="86"/>
      <c r="K45" s="86"/>
      <c r="L45" s="100" t="s">
        <v>363</v>
      </c>
    </row>
    <row r="46" spans="1:15" ht="30" x14ac:dyDescent="0.25">
      <c r="A46" s="19">
        <v>45</v>
      </c>
      <c r="B46" s="117" t="s">
        <v>364</v>
      </c>
      <c r="C46" s="14"/>
      <c r="D46" s="14"/>
      <c r="E46" s="14"/>
      <c r="F46" s="14"/>
      <c r="G46" s="14"/>
      <c r="H46" s="14"/>
      <c r="I46" s="88"/>
      <c r="J46" s="86"/>
      <c r="K46" s="86"/>
      <c r="L46" s="100" t="s">
        <v>384</v>
      </c>
    </row>
    <row r="47" spans="1:15" ht="30" x14ac:dyDescent="0.25">
      <c r="A47" s="19">
        <v>46</v>
      </c>
      <c r="B47" s="117" t="s">
        <v>366</v>
      </c>
      <c r="C47" s="14"/>
      <c r="D47" s="14"/>
      <c r="E47" s="14"/>
      <c r="F47" s="14"/>
      <c r="G47" s="14">
        <v>25000</v>
      </c>
      <c r="H47" s="14">
        <v>25000</v>
      </c>
      <c r="I47" s="88"/>
      <c r="J47" s="86"/>
      <c r="K47" s="86"/>
      <c r="L47" s="100" t="s">
        <v>367</v>
      </c>
    </row>
    <row r="48" spans="1:15" ht="204.75" x14ac:dyDescent="0.25">
      <c r="A48" s="19">
        <v>47</v>
      </c>
      <c r="B48" s="88" t="s">
        <v>248</v>
      </c>
      <c r="C48" s="4">
        <v>50000</v>
      </c>
      <c r="D48" s="86"/>
      <c r="E48" s="86"/>
      <c r="F48" s="86"/>
      <c r="G48" s="86">
        <v>0</v>
      </c>
      <c r="H48" s="92">
        <v>50000</v>
      </c>
      <c r="I48" s="4" t="s">
        <v>249</v>
      </c>
      <c r="J48" s="88"/>
      <c r="K48" s="86"/>
      <c r="L48" s="138" t="s">
        <v>371</v>
      </c>
      <c r="M48" s="89"/>
    </row>
    <row r="49" spans="1:13" ht="180" x14ac:dyDescent="0.25">
      <c r="A49" s="86">
        <v>48</v>
      </c>
      <c r="B49" s="88" t="s">
        <v>394</v>
      </c>
      <c r="C49" s="140" t="s">
        <v>395</v>
      </c>
      <c r="D49" s="86"/>
      <c r="E49" s="86"/>
      <c r="F49" s="86"/>
      <c r="G49" s="86"/>
      <c r="H49" s="86"/>
      <c r="I49" s="86"/>
      <c r="J49" s="86"/>
      <c r="K49" s="86"/>
      <c r="L49" s="139" t="s">
        <v>396</v>
      </c>
      <c r="M49" s="29" t="s">
        <v>266</v>
      </c>
    </row>
  </sheetData>
  <pageMargins left="0.7" right="0.7" top="0.75" bottom="0.75" header="0.3" footer="0.3"/>
  <pageSetup paperSize="9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L1" sqref="L1"/>
    </sheetView>
  </sheetViews>
  <sheetFormatPr defaultRowHeight="15" x14ac:dyDescent="0.25"/>
  <cols>
    <col min="1" max="1" width="3.42578125" bestFit="1" customWidth="1"/>
    <col min="2" max="2" width="36.85546875" customWidth="1"/>
    <col min="3" max="3" width="13.85546875" bestFit="1" customWidth="1"/>
    <col min="4" max="4" width="11.28515625" bestFit="1" customWidth="1"/>
    <col min="5" max="6" width="13.140625" bestFit="1" customWidth="1"/>
    <col min="7" max="7" width="14.28515625" bestFit="1" customWidth="1"/>
    <col min="8" max="8" width="14.140625" bestFit="1" customWidth="1"/>
    <col min="9" max="9" width="27" bestFit="1" customWidth="1"/>
    <col min="10" max="10" width="11.28515625" bestFit="1" customWidth="1"/>
    <col min="11" max="11" width="31.85546875" customWidth="1"/>
    <col min="12" max="12" width="45.85546875" style="136" customWidth="1"/>
  </cols>
  <sheetData>
    <row r="1" spans="1:13" ht="47.25" x14ac:dyDescent="0.25">
      <c r="A1" s="15" t="s">
        <v>27</v>
      </c>
      <c r="B1" s="112" t="s">
        <v>26</v>
      </c>
      <c r="C1" s="17" t="s">
        <v>17</v>
      </c>
      <c r="D1" s="17" t="s">
        <v>37</v>
      </c>
      <c r="E1" s="17" t="s">
        <v>38</v>
      </c>
      <c r="F1" s="17" t="s">
        <v>184</v>
      </c>
      <c r="G1" s="16" t="s">
        <v>18</v>
      </c>
      <c r="H1" s="17" t="s">
        <v>19</v>
      </c>
      <c r="I1" s="17" t="s">
        <v>13</v>
      </c>
      <c r="J1" s="17" t="s">
        <v>14</v>
      </c>
      <c r="K1" s="17" t="s">
        <v>15</v>
      </c>
      <c r="L1" s="132" t="s">
        <v>36</v>
      </c>
      <c r="M1" s="104" t="s">
        <v>265</v>
      </c>
    </row>
    <row r="2" spans="1:13" ht="78.75" x14ac:dyDescent="0.25">
      <c r="A2" s="19">
        <v>3</v>
      </c>
      <c r="B2" s="38" t="s">
        <v>24</v>
      </c>
      <c r="C2" s="4">
        <v>4885500</v>
      </c>
      <c r="D2" s="4">
        <v>0</v>
      </c>
      <c r="E2" s="10">
        <v>488550</v>
      </c>
      <c r="F2" s="10"/>
      <c r="G2" s="4">
        <v>488550</v>
      </c>
      <c r="H2" s="4">
        <v>4396950</v>
      </c>
      <c r="I2" s="42" t="s">
        <v>29</v>
      </c>
      <c r="J2" s="3" t="s">
        <v>47</v>
      </c>
      <c r="K2" s="3" t="s">
        <v>20</v>
      </c>
      <c r="L2" s="33" t="s">
        <v>408</v>
      </c>
      <c r="M2" s="1" t="s">
        <v>266</v>
      </c>
    </row>
    <row r="3" spans="1:13" ht="15.75" x14ac:dyDescent="0.25">
      <c r="A3" s="19">
        <v>4</v>
      </c>
      <c r="B3" s="13" t="s">
        <v>5</v>
      </c>
      <c r="C3" s="4">
        <v>34756</v>
      </c>
      <c r="D3" s="4">
        <v>0</v>
      </c>
      <c r="E3" s="10">
        <v>34756</v>
      </c>
      <c r="F3" s="10"/>
      <c r="G3" s="4">
        <v>34756</v>
      </c>
      <c r="H3" s="4"/>
      <c r="I3" s="13" t="s">
        <v>118</v>
      </c>
      <c r="J3" s="3"/>
      <c r="K3" s="3"/>
      <c r="L3" s="33" t="s">
        <v>408</v>
      </c>
      <c r="M3" s="1" t="s">
        <v>266</v>
      </c>
    </row>
    <row r="4" spans="1:13" ht="63" x14ac:dyDescent="0.25">
      <c r="A4" s="19">
        <v>5</v>
      </c>
      <c r="B4" s="38" t="s">
        <v>6</v>
      </c>
      <c r="C4" s="14">
        <v>1090000</v>
      </c>
      <c r="D4" s="14">
        <v>109000</v>
      </c>
      <c r="E4" s="39">
        <v>0</v>
      </c>
      <c r="F4" s="39"/>
      <c r="G4" s="14">
        <v>109000</v>
      </c>
      <c r="H4" s="14">
        <v>981000</v>
      </c>
      <c r="I4" s="42" t="s">
        <v>79</v>
      </c>
      <c r="J4" s="3" t="s">
        <v>46</v>
      </c>
      <c r="K4" s="3" t="s">
        <v>20</v>
      </c>
      <c r="L4" s="33" t="s">
        <v>409</v>
      </c>
      <c r="M4" s="1" t="s">
        <v>266</v>
      </c>
    </row>
    <row r="5" spans="1:13" ht="31.5" x14ac:dyDescent="0.25">
      <c r="A5" s="19">
        <v>6</v>
      </c>
      <c r="B5" s="13" t="s">
        <v>5</v>
      </c>
      <c r="C5" s="4">
        <v>15000</v>
      </c>
      <c r="D5" s="4">
        <v>0</v>
      </c>
      <c r="E5" s="10">
        <v>15000</v>
      </c>
      <c r="F5" s="10"/>
      <c r="G5" s="4">
        <v>15000</v>
      </c>
      <c r="H5" s="4"/>
      <c r="I5" s="42" t="s">
        <v>29</v>
      </c>
      <c r="J5" s="3"/>
      <c r="K5" s="3"/>
      <c r="L5" s="33" t="s">
        <v>409</v>
      </c>
      <c r="M5" s="1" t="s">
        <v>266</v>
      </c>
    </row>
    <row r="6" spans="1:13" ht="78.75" x14ac:dyDescent="0.25">
      <c r="A6" s="19">
        <v>7</v>
      </c>
      <c r="B6" s="38" t="s">
        <v>7</v>
      </c>
      <c r="C6" s="14">
        <v>1397944.38</v>
      </c>
      <c r="D6" s="14">
        <v>69897.38</v>
      </c>
      <c r="E6" s="39">
        <v>0</v>
      </c>
      <c r="F6" s="39"/>
      <c r="G6" s="14">
        <v>69897.38</v>
      </c>
      <c r="H6" s="14">
        <v>1328047</v>
      </c>
      <c r="I6" s="42" t="s">
        <v>29</v>
      </c>
      <c r="J6" s="3" t="s">
        <v>52</v>
      </c>
      <c r="K6" s="3" t="s">
        <v>20</v>
      </c>
      <c r="L6" s="44" t="s">
        <v>355</v>
      </c>
      <c r="M6" s="1" t="s">
        <v>266</v>
      </c>
    </row>
    <row r="7" spans="1:13" ht="31.5" x14ac:dyDescent="0.25">
      <c r="A7" s="19">
        <v>8</v>
      </c>
      <c r="B7" s="47" t="s">
        <v>5</v>
      </c>
      <c r="C7" s="48">
        <v>22017</v>
      </c>
      <c r="D7" s="48">
        <v>1185</v>
      </c>
      <c r="E7" s="49">
        <v>20832</v>
      </c>
      <c r="F7" s="49"/>
      <c r="G7" s="48">
        <v>22017</v>
      </c>
      <c r="H7" s="48"/>
      <c r="I7" s="50" t="s">
        <v>81</v>
      </c>
      <c r="J7" s="47"/>
      <c r="K7" s="47"/>
      <c r="L7" s="44" t="s">
        <v>409</v>
      </c>
      <c r="M7" s="1" t="s">
        <v>266</v>
      </c>
    </row>
    <row r="8" spans="1:13" ht="78.75" x14ac:dyDescent="0.25">
      <c r="A8" s="19">
        <v>9</v>
      </c>
      <c r="B8" s="38" t="s">
        <v>23</v>
      </c>
      <c r="C8" s="4">
        <v>620687.52</v>
      </c>
      <c r="D8" s="4">
        <v>0</v>
      </c>
      <c r="E8" s="10">
        <v>124137.52</v>
      </c>
      <c r="F8" s="10"/>
      <c r="G8" s="4">
        <v>124137.52</v>
      </c>
      <c r="H8" s="4">
        <v>496550</v>
      </c>
      <c r="I8" s="34"/>
      <c r="J8" s="3" t="s">
        <v>48</v>
      </c>
      <c r="K8" s="3" t="s">
        <v>20</v>
      </c>
      <c r="L8" s="33" t="s">
        <v>409</v>
      </c>
      <c r="M8" s="1" t="s">
        <v>266</v>
      </c>
    </row>
    <row r="9" spans="1:13" ht="47.25" x14ac:dyDescent="0.25">
      <c r="A9" s="19">
        <v>10</v>
      </c>
      <c r="B9" s="13" t="s">
        <v>60</v>
      </c>
      <c r="C9" s="4">
        <v>10000</v>
      </c>
      <c r="D9" s="4"/>
      <c r="E9" s="10">
        <v>10000</v>
      </c>
      <c r="F9" s="10"/>
      <c r="G9" s="4">
        <v>10000</v>
      </c>
      <c r="H9" s="4"/>
      <c r="I9" s="42" t="s">
        <v>213</v>
      </c>
      <c r="J9" s="3"/>
      <c r="K9" s="3"/>
      <c r="L9" s="33" t="s">
        <v>409</v>
      </c>
      <c r="M9" s="1" t="s">
        <v>266</v>
      </c>
    </row>
    <row r="10" spans="1:13" ht="78.75" x14ac:dyDescent="0.25">
      <c r="A10" s="19">
        <v>11</v>
      </c>
      <c r="B10" s="38" t="s">
        <v>12</v>
      </c>
      <c r="C10" s="4">
        <v>1441525.34</v>
      </c>
      <c r="D10" s="4">
        <v>28831</v>
      </c>
      <c r="E10" s="10">
        <v>0</v>
      </c>
      <c r="F10" s="10"/>
      <c r="G10" s="4">
        <v>28831</v>
      </c>
      <c r="H10" s="4">
        <v>1412694.34</v>
      </c>
      <c r="I10" s="3" t="s">
        <v>51</v>
      </c>
      <c r="J10" s="3" t="s">
        <v>52</v>
      </c>
      <c r="K10" s="3" t="s">
        <v>20</v>
      </c>
      <c r="L10" s="33" t="s">
        <v>409</v>
      </c>
      <c r="M10" s="105" t="s">
        <v>266</v>
      </c>
    </row>
    <row r="11" spans="1:13" ht="15.75" x14ac:dyDescent="0.25">
      <c r="A11" s="19">
        <v>12</v>
      </c>
      <c r="B11" s="13" t="s">
        <v>3</v>
      </c>
      <c r="C11" s="4">
        <v>33890</v>
      </c>
      <c r="D11" s="4">
        <v>17329.810000000001</v>
      </c>
      <c r="E11" s="10">
        <v>16560.189999999999</v>
      </c>
      <c r="F11" s="10"/>
      <c r="G11" s="4">
        <v>33890</v>
      </c>
      <c r="H11" s="4"/>
      <c r="I11" s="13" t="s">
        <v>68</v>
      </c>
      <c r="J11" s="3"/>
      <c r="K11" s="3"/>
      <c r="L11" s="33" t="s">
        <v>409</v>
      </c>
      <c r="M11" s="1" t="s">
        <v>266</v>
      </c>
    </row>
    <row r="12" spans="1:13" ht="63" x14ac:dyDescent="0.25">
      <c r="A12" s="19">
        <v>13</v>
      </c>
      <c r="B12" s="114" t="s">
        <v>309</v>
      </c>
      <c r="C12" s="36">
        <v>1846936.39</v>
      </c>
      <c r="D12" s="4"/>
      <c r="E12" s="10"/>
      <c r="F12" s="10"/>
      <c r="G12" s="4"/>
      <c r="H12" s="4" t="s">
        <v>55</v>
      </c>
      <c r="I12" s="13" t="s">
        <v>115</v>
      </c>
      <c r="J12" s="3"/>
      <c r="K12" s="3"/>
      <c r="L12" s="13" t="s">
        <v>111</v>
      </c>
      <c r="M12" s="1" t="s">
        <v>266</v>
      </c>
    </row>
    <row r="13" spans="1:13" ht="78.75" x14ac:dyDescent="0.25">
      <c r="A13" s="19">
        <v>14</v>
      </c>
      <c r="B13" s="13" t="s">
        <v>131</v>
      </c>
      <c r="C13" s="14">
        <v>154192.79999999999</v>
      </c>
      <c r="D13" s="14"/>
      <c r="E13" s="39">
        <v>31609.8</v>
      </c>
      <c r="F13" s="39"/>
      <c r="G13" s="39">
        <v>31609.8</v>
      </c>
      <c r="H13" s="14">
        <v>122583</v>
      </c>
      <c r="I13" s="35"/>
      <c r="J13" s="35"/>
      <c r="K13" s="35"/>
      <c r="L13" s="33" t="s">
        <v>409</v>
      </c>
      <c r="M13" s="1" t="s">
        <v>266</v>
      </c>
    </row>
    <row r="14" spans="1:13" ht="63" x14ac:dyDescent="0.25">
      <c r="A14" s="19">
        <v>15</v>
      </c>
      <c r="B14" s="13" t="s">
        <v>125</v>
      </c>
      <c r="C14" s="4">
        <v>3999900</v>
      </c>
      <c r="D14" s="4"/>
      <c r="E14" s="10"/>
      <c r="F14" s="10"/>
      <c r="G14" s="4">
        <v>599985</v>
      </c>
      <c r="H14" s="4">
        <v>3399915</v>
      </c>
      <c r="I14" s="13" t="s">
        <v>70</v>
      </c>
      <c r="J14" s="13"/>
      <c r="K14" s="3"/>
      <c r="L14" s="13" t="s">
        <v>358</v>
      </c>
      <c r="M14" s="1" t="s">
        <v>266</v>
      </c>
    </row>
    <row r="15" spans="1:13" ht="78.75" x14ac:dyDescent="0.25">
      <c r="A15" s="19">
        <v>16</v>
      </c>
      <c r="B15" s="13" t="s">
        <v>95</v>
      </c>
      <c r="C15" s="4">
        <v>153278</v>
      </c>
      <c r="D15" s="4"/>
      <c r="E15" s="10">
        <v>0</v>
      </c>
      <c r="F15" s="10"/>
      <c r="G15" s="4">
        <v>103278</v>
      </c>
      <c r="H15" s="4">
        <v>50000</v>
      </c>
      <c r="I15" s="13" t="s">
        <v>101</v>
      </c>
      <c r="J15" s="3"/>
      <c r="K15" s="3"/>
      <c r="L15" s="33" t="s">
        <v>409</v>
      </c>
      <c r="M15" s="1" t="s">
        <v>266</v>
      </c>
    </row>
    <row r="16" spans="1:13" ht="47.25" x14ac:dyDescent="0.25">
      <c r="A16" s="19">
        <v>17</v>
      </c>
      <c r="B16" s="13" t="s">
        <v>143</v>
      </c>
      <c r="C16" s="4">
        <v>338655.9</v>
      </c>
      <c r="D16" s="4"/>
      <c r="E16" s="10">
        <v>38655.900000000023</v>
      </c>
      <c r="F16" s="10"/>
      <c r="G16" s="10">
        <v>38655.900000000023</v>
      </c>
      <c r="H16" s="4">
        <v>300000</v>
      </c>
      <c r="I16" s="35"/>
      <c r="J16" s="3"/>
      <c r="K16" s="3"/>
      <c r="L16" s="33" t="s">
        <v>410</v>
      </c>
      <c r="M16" s="1" t="s">
        <v>266</v>
      </c>
    </row>
    <row r="17" spans="1:15" ht="157.5" x14ac:dyDescent="0.25">
      <c r="A17" s="19">
        <v>18</v>
      </c>
      <c r="B17" s="13" t="s">
        <v>140</v>
      </c>
      <c r="C17" s="4">
        <v>6619122.79</v>
      </c>
      <c r="D17" s="4"/>
      <c r="E17" s="10">
        <v>1323824.79</v>
      </c>
      <c r="F17" s="10"/>
      <c r="G17" s="10">
        <v>1323824.79</v>
      </c>
      <c r="H17" s="4">
        <v>5295298</v>
      </c>
      <c r="I17" s="40"/>
      <c r="J17" s="3"/>
      <c r="K17" s="3"/>
      <c r="L17" s="13" t="s">
        <v>326</v>
      </c>
      <c r="M17" s="1" t="s">
        <v>266</v>
      </c>
    </row>
    <row r="18" spans="1:15" ht="63" x14ac:dyDescent="0.25">
      <c r="A18" s="19">
        <v>19</v>
      </c>
      <c r="B18" s="13" t="s">
        <v>99</v>
      </c>
      <c r="C18" s="4">
        <v>1173297</v>
      </c>
      <c r="D18" s="4"/>
      <c r="E18" s="10">
        <v>473297</v>
      </c>
      <c r="F18" s="10"/>
      <c r="G18" s="4">
        <v>473297</v>
      </c>
      <c r="H18" s="4">
        <v>700000</v>
      </c>
      <c r="I18" s="13" t="s">
        <v>100</v>
      </c>
      <c r="J18" s="3"/>
      <c r="K18" s="3"/>
      <c r="L18" s="44" t="s">
        <v>409</v>
      </c>
      <c r="M18" s="1" t="s">
        <v>267</v>
      </c>
    </row>
    <row r="19" spans="1:15" ht="94.5" x14ac:dyDescent="0.25">
      <c r="A19" s="19">
        <v>20</v>
      </c>
      <c r="B19" s="13" t="s">
        <v>155</v>
      </c>
      <c r="C19" s="4">
        <v>43050</v>
      </c>
      <c r="D19" s="4"/>
      <c r="E19" s="10"/>
      <c r="F19" s="10"/>
      <c r="G19" s="4">
        <v>26691</v>
      </c>
      <c r="H19" s="4">
        <v>16359</v>
      </c>
      <c r="I19" s="13" t="s">
        <v>156</v>
      </c>
      <c r="J19" s="3"/>
      <c r="K19" s="3"/>
      <c r="L19" s="54" t="s">
        <v>319</v>
      </c>
      <c r="M19" s="1" t="s">
        <v>267</v>
      </c>
    </row>
    <row r="20" spans="1:15" ht="126" x14ac:dyDescent="0.25">
      <c r="A20" s="19">
        <v>21</v>
      </c>
      <c r="B20" s="13" t="s">
        <v>289</v>
      </c>
      <c r="C20" s="4">
        <v>330747</v>
      </c>
      <c r="D20" s="4"/>
      <c r="E20" s="10"/>
      <c r="F20" s="10"/>
      <c r="G20" s="4">
        <v>165374</v>
      </c>
      <c r="H20" s="4">
        <v>165373</v>
      </c>
      <c r="I20" s="13" t="s">
        <v>152</v>
      </c>
      <c r="J20" s="3"/>
      <c r="K20" s="3"/>
      <c r="L20" s="54" t="s">
        <v>334</v>
      </c>
      <c r="M20" s="1" t="s">
        <v>266</v>
      </c>
    </row>
    <row r="21" spans="1:15" ht="157.5" x14ac:dyDescent="0.25">
      <c r="A21" s="19">
        <v>22</v>
      </c>
      <c r="B21" s="13" t="s">
        <v>158</v>
      </c>
      <c r="C21" s="4"/>
      <c r="D21" s="4"/>
      <c r="E21" s="10"/>
      <c r="F21" s="10"/>
      <c r="G21" s="4"/>
      <c r="H21" s="4"/>
      <c r="I21" s="13" t="s">
        <v>159</v>
      </c>
      <c r="J21" s="3"/>
      <c r="K21" s="3"/>
      <c r="L21" s="55" t="s">
        <v>400</v>
      </c>
      <c r="M21" s="1" t="s">
        <v>266</v>
      </c>
    </row>
    <row r="22" spans="1:15" ht="63" x14ac:dyDescent="0.25">
      <c r="A22" s="19">
        <v>23</v>
      </c>
      <c r="B22" s="13" t="s">
        <v>153</v>
      </c>
      <c r="C22" s="4"/>
      <c r="D22" s="4"/>
      <c r="E22" s="10"/>
      <c r="F22" s="10"/>
      <c r="G22" s="4"/>
      <c r="H22" s="4"/>
      <c r="I22" s="13"/>
      <c r="J22" s="3"/>
      <c r="K22" s="3"/>
      <c r="L22" s="54" t="s">
        <v>263</v>
      </c>
      <c r="M22" s="1" t="s">
        <v>266</v>
      </c>
    </row>
    <row r="23" spans="1:15" ht="236.25" x14ac:dyDescent="0.25">
      <c r="A23" s="19">
        <v>24</v>
      </c>
      <c r="B23" s="13" t="s">
        <v>175</v>
      </c>
      <c r="C23" s="4">
        <v>7880</v>
      </c>
      <c r="D23" s="4"/>
      <c r="E23" s="10"/>
      <c r="F23" s="10"/>
      <c r="G23" s="4">
        <v>880</v>
      </c>
      <c r="H23" s="4">
        <v>7000</v>
      </c>
      <c r="I23" s="13"/>
      <c r="J23" s="3"/>
      <c r="K23" s="3"/>
      <c r="L23" s="54" t="s">
        <v>401</v>
      </c>
      <c r="M23" s="1" t="s">
        <v>266</v>
      </c>
    </row>
    <row r="24" spans="1:15" ht="315" x14ac:dyDescent="0.25">
      <c r="A24" s="19">
        <v>25</v>
      </c>
      <c r="B24" s="13" t="s">
        <v>183</v>
      </c>
      <c r="C24" s="4">
        <v>194037.9</v>
      </c>
      <c r="D24" s="4">
        <v>0</v>
      </c>
      <c r="E24" s="10">
        <v>0</v>
      </c>
      <c r="F24" s="10">
        <v>0</v>
      </c>
      <c r="G24" s="4">
        <v>0</v>
      </c>
      <c r="H24" s="4">
        <v>194037.9</v>
      </c>
      <c r="I24" s="13"/>
      <c r="J24" s="12">
        <v>46112</v>
      </c>
      <c r="K24" s="3" t="s">
        <v>186</v>
      </c>
      <c r="L24" s="76" t="s">
        <v>337</v>
      </c>
      <c r="M24" s="1" t="s">
        <v>266</v>
      </c>
    </row>
    <row r="25" spans="1:15" ht="47.25" x14ac:dyDescent="0.25">
      <c r="A25" s="19">
        <v>26</v>
      </c>
      <c r="B25" s="13" t="s">
        <v>185</v>
      </c>
      <c r="C25" s="4">
        <v>257114.38</v>
      </c>
      <c r="D25" s="4">
        <v>0</v>
      </c>
      <c r="E25" s="10">
        <v>0</v>
      </c>
      <c r="F25" s="10">
        <v>64278.6</v>
      </c>
      <c r="G25" s="4">
        <v>64278.6</v>
      </c>
      <c r="H25" s="4">
        <v>192835.78</v>
      </c>
      <c r="I25" s="13"/>
      <c r="J25" s="12">
        <v>46112</v>
      </c>
      <c r="K25" s="3" t="s">
        <v>186</v>
      </c>
      <c r="L25" s="76" t="s">
        <v>388</v>
      </c>
      <c r="M25" s="1" t="s">
        <v>266</v>
      </c>
    </row>
    <row r="26" spans="1:15" ht="173.25" x14ac:dyDescent="0.25">
      <c r="A26" s="19">
        <v>27</v>
      </c>
      <c r="B26" s="13" t="s">
        <v>200</v>
      </c>
      <c r="C26" s="4"/>
      <c r="D26" s="4"/>
      <c r="E26" s="10"/>
      <c r="F26" s="10"/>
      <c r="G26" s="4"/>
      <c r="H26" s="4"/>
      <c r="I26" s="13"/>
      <c r="J26" s="12"/>
      <c r="K26" s="3"/>
      <c r="L26" s="76" t="s">
        <v>199</v>
      </c>
      <c r="M26" s="1" t="s">
        <v>267</v>
      </c>
      <c r="O26" t="s">
        <v>296</v>
      </c>
    </row>
    <row r="27" spans="1:15" ht="204.75" x14ac:dyDescent="0.25">
      <c r="A27" s="19">
        <v>28</v>
      </c>
      <c r="B27" s="115" t="s">
        <v>207</v>
      </c>
      <c r="C27" s="80">
        <v>44600</v>
      </c>
      <c r="D27" s="80"/>
      <c r="E27" s="80" t="s">
        <v>209</v>
      </c>
      <c r="F27" s="81"/>
      <c r="G27" s="80"/>
      <c r="H27" s="80">
        <v>35680</v>
      </c>
      <c r="I27" s="82" t="s">
        <v>210</v>
      </c>
      <c r="J27" s="83"/>
      <c r="K27" s="84"/>
      <c r="L27" s="82" t="s">
        <v>402</v>
      </c>
      <c r="M27" s="1" t="s">
        <v>266</v>
      </c>
    </row>
    <row r="28" spans="1:15" ht="75" x14ac:dyDescent="0.25">
      <c r="A28" s="19">
        <v>29</v>
      </c>
      <c r="B28" s="82" t="s">
        <v>224</v>
      </c>
      <c r="C28" s="80">
        <v>13000</v>
      </c>
      <c r="D28" s="80"/>
      <c r="E28" s="81"/>
      <c r="F28" s="81"/>
      <c r="G28" s="80"/>
      <c r="H28" s="80">
        <v>10160</v>
      </c>
      <c r="I28" s="88" t="s">
        <v>225</v>
      </c>
      <c r="J28" s="84"/>
      <c r="K28" s="84"/>
      <c r="L28" s="133" t="s">
        <v>403</v>
      </c>
      <c r="M28" s="1" t="s">
        <v>266</v>
      </c>
    </row>
    <row r="29" spans="1:15" ht="150" x14ac:dyDescent="0.25">
      <c r="A29" s="19">
        <v>30</v>
      </c>
      <c r="B29" s="13" t="s">
        <v>220</v>
      </c>
      <c r="C29" s="4">
        <v>46000</v>
      </c>
      <c r="D29" s="86"/>
      <c r="E29" s="86"/>
      <c r="F29" s="86"/>
      <c r="G29" s="86"/>
      <c r="H29" s="4">
        <v>46000</v>
      </c>
      <c r="I29" s="88" t="s">
        <v>222</v>
      </c>
      <c r="J29" s="86"/>
      <c r="K29" s="86"/>
      <c r="L29" s="13" t="s">
        <v>390</v>
      </c>
      <c r="M29" s="1" t="s">
        <v>266</v>
      </c>
    </row>
    <row r="30" spans="1:15" ht="390" x14ac:dyDescent="0.25">
      <c r="A30" s="19">
        <v>31</v>
      </c>
      <c r="B30" s="118" t="s">
        <v>241</v>
      </c>
      <c r="C30" s="91">
        <v>639275.34</v>
      </c>
      <c r="D30" s="86"/>
      <c r="E30" s="86"/>
      <c r="F30" s="86"/>
      <c r="G30" s="91" t="s">
        <v>242</v>
      </c>
      <c r="H30" s="4">
        <v>383343</v>
      </c>
      <c r="I30" s="88" t="s">
        <v>243</v>
      </c>
      <c r="J30" s="86"/>
      <c r="K30" s="86"/>
      <c r="L30" s="101" t="s">
        <v>244</v>
      </c>
      <c r="M30" s="1" t="s">
        <v>266</v>
      </c>
    </row>
    <row r="31" spans="1:15" ht="90" x14ac:dyDescent="0.25">
      <c r="A31" s="19">
        <v>32</v>
      </c>
      <c r="B31" s="117" t="s">
        <v>245</v>
      </c>
      <c r="C31" s="4">
        <v>21100</v>
      </c>
      <c r="D31" s="86"/>
      <c r="E31" s="86"/>
      <c r="F31" s="86"/>
      <c r="G31" s="92">
        <v>1100</v>
      </c>
      <c r="H31" s="4">
        <v>20000</v>
      </c>
      <c r="I31" s="88" t="s">
        <v>246</v>
      </c>
      <c r="J31" s="86"/>
      <c r="K31" s="86"/>
      <c r="L31" s="100" t="s">
        <v>247</v>
      </c>
      <c r="M31" s="1"/>
    </row>
    <row r="32" spans="1:15" ht="180" x14ac:dyDescent="0.25">
      <c r="A32" s="19">
        <v>33</v>
      </c>
      <c r="B32" s="117" t="s">
        <v>248</v>
      </c>
      <c r="C32" s="4">
        <v>50000</v>
      </c>
      <c r="D32" s="86"/>
      <c r="E32" s="86"/>
      <c r="F32" s="86"/>
      <c r="G32" s="92">
        <v>0</v>
      </c>
      <c r="H32" s="4">
        <v>50000</v>
      </c>
      <c r="I32" s="88" t="s">
        <v>249</v>
      </c>
      <c r="J32" s="86"/>
      <c r="K32" s="86"/>
      <c r="L32" s="100" t="s">
        <v>274</v>
      </c>
      <c r="M32" s="1"/>
    </row>
    <row r="33" spans="1:15" ht="345" x14ac:dyDescent="0.25">
      <c r="A33" s="19">
        <v>34</v>
      </c>
      <c r="B33" s="101" t="s">
        <v>251</v>
      </c>
      <c r="C33" s="4">
        <v>104155</v>
      </c>
      <c r="D33" s="94"/>
      <c r="E33" s="94"/>
      <c r="F33" s="94"/>
      <c r="G33" s="4">
        <v>5207.75</v>
      </c>
      <c r="H33" s="4">
        <v>98947.25</v>
      </c>
      <c r="I33" s="97" t="s">
        <v>253</v>
      </c>
      <c r="J33" s="93"/>
      <c r="K33" s="93"/>
      <c r="L33" s="101" t="s">
        <v>391</v>
      </c>
      <c r="M33" s="1" t="s">
        <v>266</v>
      </c>
    </row>
    <row r="34" spans="1:15" ht="120" x14ac:dyDescent="0.25">
      <c r="A34" s="19">
        <v>35</v>
      </c>
      <c r="B34" s="101" t="s">
        <v>254</v>
      </c>
      <c r="C34" s="4">
        <v>470000</v>
      </c>
      <c r="D34" s="86"/>
      <c r="E34" s="86"/>
      <c r="F34" s="86"/>
      <c r="G34" s="4">
        <v>320000</v>
      </c>
      <c r="H34" s="4">
        <v>150000</v>
      </c>
      <c r="I34" s="88" t="s">
        <v>255</v>
      </c>
      <c r="J34" s="86"/>
      <c r="K34" s="86"/>
      <c r="L34" s="100" t="s">
        <v>342</v>
      </c>
      <c r="M34" s="1" t="s">
        <v>266</v>
      </c>
    </row>
    <row r="35" spans="1:15" ht="255" x14ac:dyDescent="0.25">
      <c r="A35" s="19">
        <v>36</v>
      </c>
      <c r="B35" s="101" t="s">
        <v>257</v>
      </c>
      <c r="C35" s="4">
        <v>147218.79999999999</v>
      </c>
      <c r="D35" s="86"/>
      <c r="E35" s="86"/>
      <c r="F35" s="86"/>
      <c r="G35" s="4">
        <v>32218.799999999999</v>
      </c>
      <c r="H35" s="4">
        <v>115000</v>
      </c>
      <c r="I35" s="88" t="s">
        <v>258</v>
      </c>
      <c r="J35" s="86"/>
      <c r="K35" s="86"/>
      <c r="L35" s="100" t="s">
        <v>259</v>
      </c>
      <c r="M35" s="1" t="s">
        <v>266</v>
      </c>
    </row>
    <row r="36" spans="1:15" ht="195" x14ac:dyDescent="0.25">
      <c r="A36" s="19">
        <v>37</v>
      </c>
      <c r="B36" s="101" t="s">
        <v>297</v>
      </c>
      <c r="C36" s="4">
        <f>881433.47+154119+58859.5</f>
        <v>1094411.97</v>
      </c>
      <c r="D36" s="86"/>
      <c r="E36" s="86"/>
      <c r="F36" s="86"/>
      <c r="G36" s="4">
        <f>C36-H36</f>
        <v>218882.39</v>
      </c>
      <c r="H36" s="4">
        <f>705146.78+123295.2+47087.6</f>
        <v>875529.58</v>
      </c>
      <c r="I36" s="88" t="s">
        <v>298</v>
      </c>
      <c r="J36" s="86"/>
      <c r="K36" s="86"/>
      <c r="L36" s="100" t="s">
        <v>399</v>
      </c>
      <c r="M36" s="1" t="s">
        <v>266</v>
      </c>
      <c r="N36" s="141" t="s">
        <v>398</v>
      </c>
      <c r="O36" s="59">
        <f>385124.38+23055.2</f>
        <v>408179.58</v>
      </c>
    </row>
    <row r="37" spans="1:15" ht="120" x14ac:dyDescent="0.25">
      <c r="A37" s="19">
        <v>38</v>
      </c>
      <c r="B37" s="101" t="s">
        <v>291</v>
      </c>
      <c r="C37" s="4"/>
      <c r="D37" s="86"/>
      <c r="E37" s="86"/>
      <c r="F37" s="86"/>
      <c r="G37" s="4"/>
      <c r="H37" s="4"/>
      <c r="I37" s="88" t="s">
        <v>292</v>
      </c>
      <c r="J37" s="86"/>
      <c r="K37" s="86"/>
      <c r="L37" s="134" t="s">
        <v>392</v>
      </c>
      <c r="M37" s="1" t="s">
        <v>267</v>
      </c>
    </row>
    <row r="38" spans="1:15" ht="140.25" x14ac:dyDescent="0.25">
      <c r="A38" s="19">
        <v>39</v>
      </c>
      <c r="B38" s="101" t="s">
        <v>261</v>
      </c>
      <c r="C38" s="86"/>
      <c r="D38" s="86"/>
      <c r="E38" s="86"/>
      <c r="F38" s="86"/>
      <c r="G38" s="86"/>
      <c r="H38" s="107">
        <v>10000</v>
      </c>
      <c r="I38" s="122" t="s">
        <v>278</v>
      </c>
      <c r="J38" s="86"/>
      <c r="K38" s="86"/>
      <c r="L38" s="101" t="s">
        <v>345</v>
      </c>
      <c r="M38" s="1" t="s">
        <v>267</v>
      </c>
    </row>
    <row r="39" spans="1:15" ht="195" x14ac:dyDescent="0.25">
      <c r="A39" s="19">
        <v>40</v>
      </c>
      <c r="B39" s="101" t="s">
        <v>275</v>
      </c>
      <c r="C39" s="106">
        <v>389890</v>
      </c>
      <c r="D39" s="86"/>
      <c r="E39" s="86"/>
      <c r="F39" s="86"/>
      <c r="G39" s="108">
        <v>19499.510000000009</v>
      </c>
      <c r="H39" s="107">
        <v>370390.49</v>
      </c>
      <c r="I39" s="131" t="s">
        <v>276</v>
      </c>
      <c r="J39" s="86"/>
      <c r="K39" s="86"/>
      <c r="L39" s="101" t="s">
        <v>346</v>
      </c>
      <c r="M39" s="1" t="s">
        <v>266</v>
      </c>
    </row>
    <row r="40" spans="1:15" ht="170.25" x14ac:dyDescent="0.25">
      <c r="A40" s="19">
        <v>41</v>
      </c>
      <c r="B40" s="101" t="s">
        <v>281</v>
      </c>
      <c r="C40" s="128" t="s">
        <v>282</v>
      </c>
      <c r="D40" s="109"/>
      <c r="E40" s="109"/>
      <c r="F40" s="109"/>
      <c r="G40" s="109"/>
      <c r="H40" s="110" t="s">
        <v>282</v>
      </c>
      <c r="I40" s="86"/>
      <c r="J40" s="86"/>
      <c r="K40" s="86"/>
      <c r="L40" s="101" t="s">
        <v>393</v>
      </c>
      <c r="M40" s="1" t="s">
        <v>266</v>
      </c>
    </row>
    <row r="41" spans="1:15" ht="150" x14ac:dyDescent="0.25">
      <c r="A41" s="19">
        <v>42</v>
      </c>
      <c r="B41" s="117" t="s">
        <v>305</v>
      </c>
      <c r="C41" s="125">
        <v>1051558.3700000001</v>
      </c>
      <c r="D41" s="86"/>
      <c r="E41" s="86"/>
      <c r="F41" s="86"/>
      <c r="G41" s="86"/>
      <c r="H41" s="86" t="s">
        <v>306</v>
      </c>
      <c r="I41" s="88" t="s">
        <v>307</v>
      </c>
      <c r="J41" s="88" t="s">
        <v>308</v>
      </c>
      <c r="K41" s="86"/>
      <c r="L41" s="135" t="s">
        <v>304</v>
      </c>
      <c r="M41" s="1" t="s">
        <v>266</v>
      </c>
    </row>
    <row r="42" spans="1:15" ht="63" x14ac:dyDescent="0.25">
      <c r="A42" s="19">
        <v>43</v>
      </c>
      <c r="B42" s="13" t="s">
        <v>129</v>
      </c>
      <c r="C42" s="14">
        <v>853383.83</v>
      </c>
      <c r="D42" s="14"/>
      <c r="E42" s="39">
        <v>159575.83813008131</v>
      </c>
      <c r="F42" s="39"/>
      <c r="G42" s="14">
        <v>159575.83813008131</v>
      </c>
      <c r="H42" s="14">
        <v>693807.99186991865</v>
      </c>
      <c r="I42" s="13" t="s">
        <v>330</v>
      </c>
      <c r="J42" s="3"/>
      <c r="K42" s="3"/>
      <c r="L42" s="35" t="s">
        <v>411</v>
      </c>
      <c r="M42" s="1" t="s">
        <v>266</v>
      </c>
    </row>
    <row r="43" spans="1:15" ht="30" x14ac:dyDescent="0.25">
      <c r="A43" s="19">
        <v>44</v>
      </c>
      <c r="B43" s="117" t="s">
        <v>361</v>
      </c>
      <c r="C43" s="14">
        <v>6103565.6900000004</v>
      </c>
      <c r="D43" s="14"/>
      <c r="E43" s="14">
        <v>0</v>
      </c>
      <c r="F43" s="14">
        <v>1141317.1599999999</v>
      </c>
      <c r="G43" s="14">
        <v>1141317.1599999999</v>
      </c>
      <c r="H43" s="14">
        <v>4962248.53</v>
      </c>
      <c r="I43" s="88" t="s">
        <v>362</v>
      </c>
      <c r="J43" s="86"/>
      <c r="K43" s="86"/>
      <c r="L43" s="103" t="s">
        <v>412</v>
      </c>
      <c r="M43" s="1"/>
    </row>
    <row r="44" spans="1:15" ht="30" x14ac:dyDescent="0.25">
      <c r="A44" s="19">
        <v>45</v>
      </c>
      <c r="B44" s="117" t="s">
        <v>364</v>
      </c>
      <c r="C44" s="14"/>
      <c r="D44" s="14"/>
      <c r="E44" s="14"/>
      <c r="F44" s="14"/>
      <c r="G44" s="14"/>
      <c r="H44" s="14"/>
      <c r="I44" s="88"/>
      <c r="J44" s="86"/>
      <c r="K44" s="86"/>
      <c r="L44" s="100" t="s">
        <v>384</v>
      </c>
      <c r="M44" s="1"/>
    </row>
    <row r="45" spans="1:15" ht="15.75" x14ac:dyDescent="0.25">
      <c r="A45" s="19">
        <v>46</v>
      </c>
      <c r="B45" s="117" t="s">
        <v>366</v>
      </c>
      <c r="C45" s="14"/>
      <c r="D45" s="14"/>
      <c r="E45" s="14"/>
      <c r="F45" s="14"/>
      <c r="G45" s="14">
        <v>25000</v>
      </c>
      <c r="H45" s="14">
        <v>25000</v>
      </c>
      <c r="I45" s="88"/>
      <c r="J45" s="86"/>
      <c r="K45" s="86"/>
      <c r="L45" s="100" t="s">
        <v>367</v>
      </c>
      <c r="M45" s="1"/>
    </row>
    <row r="46" spans="1:15" ht="204.75" x14ac:dyDescent="0.25">
      <c r="A46" s="19">
        <v>47</v>
      </c>
      <c r="B46" s="88" t="s">
        <v>248</v>
      </c>
      <c r="C46" s="4">
        <v>50000</v>
      </c>
      <c r="D46" s="86"/>
      <c r="E46" s="86"/>
      <c r="F46" s="86"/>
      <c r="G46" s="86">
        <v>0</v>
      </c>
      <c r="H46" s="92">
        <v>50000</v>
      </c>
      <c r="I46" s="4" t="s">
        <v>249</v>
      </c>
      <c r="J46" s="88"/>
      <c r="K46" s="86"/>
      <c r="L46" s="138" t="s">
        <v>371</v>
      </c>
      <c r="M46" s="89"/>
    </row>
    <row r="47" spans="1:15" ht="135" x14ac:dyDescent="0.25">
      <c r="A47" s="86">
        <v>48</v>
      </c>
      <c r="B47" s="88" t="s">
        <v>394</v>
      </c>
      <c r="C47" s="140" t="s">
        <v>395</v>
      </c>
      <c r="D47" s="86"/>
      <c r="E47" s="86"/>
      <c r="F47" s="86"/>
      <c r="G47" s="86"/>
      <c r="H47" s="86"/>
      <c r="I47" s="86"/>
      <c r="J47" s="86"/>
      <c r="K47" s="86"/>
      <c r="L47" s="138" t="s">
        <v>396</v>
      </c>
      <c r="M47" s="29" t="s">
        <v>266</v>
      </c>
    </row>
    <row r="48" spans="1:15" ht="300" x14ac:dyDescent="0.25">
      <c r="A48" s="142">
        <v>49</v>
      </c>
      <c r="B48" s="88" t="s">
        <v>185</v>
      </c>
      <c r="C48" s="145">
        <v>755515.1</v>
      </c>
      <c r="D48" s="86"/>
      <c r="E48" s="86"/>
      <c r="F48" s="86"/>
      <c r="G48" s="143">
        <v>113327.26</v>
      </c>
      <c r="H48" s="143">
        <v>642187.84</v>
      </c>
      <c r="I48" s="86" t="s">
        <v>405</v>
      </c>
      <c r="J48" s="86"/>
      <c r="K48" s="86"/>
      <c r="L48" s="139" t="s">
        <v>404</v>
      </c>
      <c r="M48" s="29"/>
    </row>
    <row r="49" spans="1:13" ht="247.9" customHeight="1" x14ac:dyDescent="0.25">
      <c r="A49" s="142">
        <v>50</v>
      </c>
      <c r="B49" s="144" t="s">
        <v>406</v>
      </c>
      <c r="C49" s="126">
        <v>9913678.7599999998</v>
      </c>
      <c r="D49" s="86"/>
      <c r="E49" s="86"/>
      <c r="F49" s="86"/>
      <c r="G49" s="126">
        <v>1487051.82</v>
      </c>
      <c r="H49" s="126">
        <v>8426626.9399999995</v>
      </c>
      <c r="I49" s="86" t="s">
        <v>405</v>
      </c>
      <c r="J49" s="86"/>
      <c r="K49" s="86"/>
      <c r="L49" s="103" t="s">
        <v>407</v>
      </c>
      <c r="M49" s="8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L56" sqref="A1:L56"/>
    </sheetView>
  </sheetViews>
  <sheetFormatPr defaultColWidth="9.140625" defaultRowHeight="15" x14ac:dyDescent="0.25"/>
  <cols>
    <col min="1" max="1" width="9.140625" style="1"/>
    <col min="2" max="2" width="40.28515625" style="1" customWidth="1"/>
    <col min="3" max="3" width="21.140625" style="1" customWidth="1"/>
    <col min="4" max="7" width="15.7109375" style="1" customWidth="1"/>
    <col min="8" max="8" width="20.42578125" style="2" customWidth="1"/>
    <col min="9" max="9" width="31" style="2" customWidth="1"/>
    <col min="10" max="10" width="29" style="2" customWidth="1"/>
    <col min="11" max="11" width="31.42578125" style="2" customWidth="1"/>
    <col min="12" max="12" width="26.85546875" style="2" customWidth="1"/>
    <col min="13" max="13" width="25.42578125" style="1" customWidth="1"/>
    <col min="14" max="15" width="9.140625" style="1"/>
    <col min="16" max="16" width="22.42578125" style="1" customWidth="1"/>
    <col min="17" max="16384" width="9.140625" style="1"/>
  </cols>
  <sheetData>
    <row r="1" spans="1:13" ht="32.25" thickBot="1" x14ac:dyDescent="0.3">
      <c r="A1" s="15" t="s">
        <v>27</v>
      </c>
      <c r="B1" s="16" t="s">
        <v>26</v>
      </c>
      <c r="C1" s="17" t="s">
        <v>17</v>
      </c>
      <c r="D1" s="17" t="s">
        <v>39</v>
      </c>
      <c r="E1" s="17" t="s">
        <v>37</v>
      </c>
      <c r="F1" s="17" t="s">
        <v>38</v>
      </c>
      <c r="G1" s="16" t="s">
        <v>18</v>
      </c>
      <c r="H1" s="17" t="s">
        <v>19</v>
      </c>
      <c r="I1" s="17" t="s">
        <v>13</v>
      </c>
      <c r="J1" s="17" t="s">
        <v>14</v>
      </c>
      <c r="K1" s="17" t="s">
        <v>15</v>
      </c>
      <c r="L1" s="18" t="s">
        <v>36</v>
      </c>
      <c r="M1" s="7" t="s">
        <v>31</v>
      </c>
    </row>
    <row r="2" spans="1:13" ht="126" x14ac:dyDescent="0.25">
      <c r="A2" s="19">
        <v>1</v>
      </c>
      <c r="B2" s="9" t="s">
        <v>0</v>
      </c>
      <c r="C2" s="10">
        <v>14741550</v>
      </c>
      <c r="D2" s="10">
        <v>737077.5</v>
      </c>
      <c r="E2" s="4">
        <v>4204472.5</v>
      </c>
      <c r="F2" s="10">
        <v>0</v>
      </c>
      <c r="G2" s="10">
        <f>D2+E2+F2</f>
        <v>4941550</v>
      </c>
      <c r="H2" s="10">
        <f>3166302.5+6633697.5</f>
        <v>9800000</v>
      </c>
      <c r="I2" s="3" t="s">
        <v>29</v>
      </c>
      <c r="J2" s="3" t="s">
        <v>45</v>
      </c>
      <c r="K2" s="3" t="s">
        <v>20</v>
      </c>
      <c r="L2" s="33" t="s">
        <v>116</v>
      </c>
      <c r="M2" s="8" t="s">
        <v>16</v>
      </c>
    </row>
    <row r="3" spans="1:13" ht="47.25" x14ac:dyDescent="0.25">
      <c r="A3" s="19">
        <v>2</v>
      </c>
      <c r="B3" s="11" t="s">
        <v>1</v>
      </c>
      <c r="C3" s="10">
        <v>106395</v>
      </c>
      <c r="D3" s="10">
        <v>0</v>
      </c>
      <c r="E3" s="4">
        <f>0.5*G3</f>
        <v>53197.5</v>
      </c>
      <c r="F3" s="10">
        <f>G3-E3</f>
        <v>53197.5</v>
      </c>
      <c r="G3" s="10">
        <v>106395</v>
      </c>
      <c r="H3" s="10">
        <v>0</v>
      </c>
      <c r="I3" s="3" t="s">
        <v>29</v>
      </c>
      <c r="J3" s="3"/>
      <c r="K3" s="3"/>
      <c r="L3" s="33"/>
      <c r="M3" s="24" t="s">
        <v>32</v>
      </c>
    </row>
    <row r="4" spans="1:13" ht="110.25" x14ac:dyDescent="0.25">
      <c r="A4" s="19">
        <v>3</v>
      </c>
      <c r="B4" s="9" t="s">
        <v>2</v>
      </c>
      <c r="C4" s="10">
        <v>1448302.61</v>
      </c>
      <c r="D4" s="10">
        <v>0</v>
      </c>
      <c r="E4" s="4">
        <f>G4</f>
        <v>28966.06</v>
      </c>
      <c r="F4" s="10">
        <f t="shared" ref="F4:F24" si="0">G4-E4</f>
        <v>0</v>
      </c>
      <c r="G4" s="10">
        <v>28966.06</v>
      </c>
      <c r="H4" s="10">
        <v>1419336.55</v>
      </c>
      <c r="I4" s="3" t="s">
        <v>29</v>
      </c>
      <c r="J4" s="12" t="s">
        <v>22</v>
      </c>
      <c r="K4" s="3" t="s">
        <v>21</v>
      </c>
      <c r="L4" s="44" t="s">
        <v>76</v>
      </c>
      <c r="M4" s="21"/>
    </row>
    <row r="5" spans="1:13" ht="31.5" x14ac:dyDescent="0.25">
      <c r="A5" s="19">
        <v>4</v>
      </c>
      <c r="B5" s="3" t="s">
        <v>3</v>
      </c>
      <c r="C5" s="4">
        <v>15990</v>
      </c>
      <c r="D5" s="4">
        <v>0</v>
      </c>
      <c r="E5" s="4">
        <f>G5</f>
        <v>15990</v>
      </c>
      <c r="F5" s="10">
        <f t="shared" si="0"/>
        <v>0</v>
      </c>
      <c r="G5" s="4">
        <v>15990</v>
      </c>
      <c r="H5" s="4">
        <v>0</v>
      </c>
      <c r="I5" s="3" t="s">
        <v>29</v>
      </c>
      <c r="J5" s="3"/>
      <c r="K5" s="3"/>
      <c r="L5" s="33"/>
      <c r="M5" s="21"/>
    </row>
    <row r="6" spans="1:13" ht="63" x14ac:dyDescent="0.25">
      <c r="A6" s="19">
        <v>5</v>
      </c>
      <c r="B6" s="9" t="s">
        <v>4</v>
      </c>
      <c r="C6" s="4">
        <v>112266.16</v>
      </c>
      <c r="D6" s="4">
        <v>0</v>
      </c>
      <c r="E6" s="4">
        <f>G6</f>
        <v>20408.16</v>
      </c>
      <c r="F6" s="10">
        <f t="shared" si="0"/>
        <v>0</v>
      </c>
      <c r="G6" s="4">
        <v>20408.16</v>
      </c>
      <c r="H6" s="4">
        <v>1000000</v>
      </c>
      <c r="I6" s="3" t="s">
        <v>29</v>
      </c>
      <c r="J6" s="3" t="s">
        <v>46</v>
      </c>
      <c r="K6" s="3" t="s">
        <v>20</v>
      </c>
      <c r="L6" s="5"/>
      <c r="M6" s="21"/>
    </row>
    <row r="7" spans="1:13" ht="15.75" x14ac:dyDescent="0.25">
      <c r="A7" s="19">
        <v>6</v>
      </c>
      <c r="B7" s="3" t="s">
        <v>5</v>
      </c>
      <c r="C7" s="4">
        <v>25000</v>
      </c>
      <c r="D7" s="4">
        <v>0</v>
      </c>
      <c r="E7" s="4">
        <v>0</v>
      </c>
      <c r="F7" s="10">
        <f t="shared" si="0"/>
        <v>25000</v>
      </c>
      <c r="G7" s="4">
        <f>C7</f>
        <v>25000</v>
      </c>
      <c r="H7" s="4"/>
      <c r="I7" s="13" t="s">
        <v>77</v>
      </c>
      <c r="J7" s="3"/>
      <c r="K7" s="3"/>
      <c r="L7" s="5"/>
      <c r="M7" s="21"/>
    </row>
    <row r="8" spans="1:13" ht="63" x14ac:dyDescent="0.25">
      <c r="A8" s="19">
        <v>7</v>
      </c>
      <c r="B8" s="9" t="s">
        <v>24</v>
      </c>
      <c r="C8" s="4">
        <v>4885500</v>
      </c>
      <c r="D8" s="4">
        <v>0</v>
      </c>
      <c r="E8" s="4">
        <v>0</v>
      </c>
      <c r="F8" s="10">
        <f>G8</f>
        <v>488550</v>
      </c>
      <c r="G8" s="4">
        <v>488550</v>
      </c>
      <c r="H8" s="4">
        <f>C8-G8</f>
        <v>4396950</v>
      </c>
      <c r="I8" s="42" t="s">
        <v>29</v>
      </c>
      <c r="J8" s="3" t="s">
        <v>47</v>
      </c>
      <c r="K8" s="3" t="s">
        <v>20</v>
      </c>
      <c r="L8" s="44" t="s">
        <v>117</v>
      </c>
      <c r="M8" s="21"/>
    </row>
    <row r="9" spans="1:13" ht="31.5" x14ac:dyDescent="0.25">
      <c r="A9" s="19">
        <v>8</v>
      </c>
      <c r="B9" s="3" t="s">
        <v>5</v>
      </c>
      <c r="C9" s="4">
        <v>34756</v>
      </c>
      <c r="D9" s="4">
        <v>0</v>
      </c>
      <c r="E9" s="4">
        <v>0</v>
      </c>
      <c r="F9" s="10">
        <f t="shared" si="0"/>
        <v>34756</v>
      </c>
      <c r="G9" s="4">
        <f>C9</f>
        <v>34756</v>
      </c>
      <c r="H9" s="4"/>
      <c r="I9" s="13" t="s">
        <v>118</v>
      </c>
      <c r="J9" s="3"/>
      <c r="K9" s="3"/>
      <c r="L9" s="44" t="s">
        <v>117</v>
      </c>
      <c r="M9" s="21"/>
    </row>
    <row r="10" spans="1:13" ht="63" x14ac:dyDescent="0.25">
      <c r="A10" s="19">
        <v>9</v>
      </c>
      <c r="B10" s="9" t="s">
        <v>6</v>
      </c>
      <c r="C10" s="14">
        <v>1090000</v>
      </c>
      <c r="D10" s="14">
        <v>0</v>
      </c>
      <c r="E10" s="14">
        <v>109000</v>
      </c>
      <c r="F10" s="39">
        <v>0</v>
      </c>
      <c r="G10" s="14">
        <v>109000</v>
      </c>
      <c r="H10" s="14">
        <v>981000</v>
      </c>
      <c r="I10" s="42" t="s">
        <v>79</v>
      </c>
      <c r="J10" s="3" t="s">
        <v>46</v>
      </c>
      <c r="K10" s="3" t="s">
        <v>20</v>
      </c>
      <c r="L10" s="44" t="s">
        <v>117</v>
      </c>
      <c r="M10" s="21"/>
    </row>
    <row r="11" spans="1:13" ht="47.25" x14ac:dyDescent="0.25">
      <c r="A11" s="19">
        <v>10</v>
      </c>
      <c r="B11" s="3" t="s">
        <v>5</v>
      </c>
      <c r="C11" s="4">
        <v>15000</v>
      </c>
      <c r="D11" s="4">
        <v>0</v>
      </c>
      <c r="E11" s="4">
        <v>0</v>
      </c>
      <c r="F11" s="10">
        <f>G11</f>
        <v>15000</v>
      </c>
      <c r="G11" s="4">
        <f>C11</f>
        <v>15000</v>
      </c>
      <c r="H11" s="4"/>
      <c r="I11" s="42" t="s">
        <v>61</v>
      </c>
      <c r="J11" s="3"/>
      <c r="K11" s="3"/>
      <c r="L11" s="5"/>
      <c r="M11" s="21"/>
    </row>
    <row r="12" spans="1:13" ht="63" x14ac:dyDescent="0.25">
      <c r="A12" s="19">
        <v>11</v>
      </c>
      <c r="B12" s="38" t="s">
        <v>7</v>
      </c>
      <c r="C12" s="14">
        <v>1397944.38</v>
      </c>
      <c r="D12" s="14">
        <v>0</v>
      </c>
      <c r="E12" s="14">
        <v>69897.38</v>
      </c>
      <c r="F12" s="39">
        <v>0</v>
      </c>
      <c r="G12" s="14">
        <f>E12</f>
        <v>69897.38</v>
      </c>
      <c r="H12" s="14">
        <f>C12-E12</f>
        <v>1328047</v>
      </c>
      <c r="I12" s="42" t="s">
        <v>29</v>
      </c>
      <c r="J12" s="3" t="s">
        <v>52</v>
      </c>
      <c r="K12" s="3" t="s">
        <v>20</v>
      </c>
      <c r="L12" s="44" t="s">
        <v>80</v>
      </c>
      <c r="M12" s="21"/>
    </row>
    <row r="13" spans="1:13" s="53" customFormat="1" ht="31.5" x14ac:dyDescent="0.25">
      <c r="A13" s="46">
        <v>12</v>
      </c>
      <c r="B13" s="47" t="s">
        <v>5</v>
      </c>
      <c r="C13" s="48">
        <v>22017</v>
      </c>
      <c r="D13" s="48">
        <v>0</v>
      </c>
      <c r="E13" s="48">
        <v>1185</v>
      </c>
      <c r="F13" s="49">
        <f>G13-E13</f>
        <v>20832</v>
      </c>
      <c r="G13" s="48">
        <f>C13</f>
        <v>22017</v>
      </c>
      <c r="H13" s="48"/>
      <c r="I13" s="50" t="s">
        <v>81</v>
      </c>
      <c r="J13" s="47"/>
      <c r="K13" s="47"/>
      <c r="L13" s="51"/>
      <c r="M13" s="52"/>
    </row>
    <row r="14" spans="1:13" ht="63" x14ac:dyDescent="0.25">
      <c r="A14" s="19">
        <v>13</v>
      </c>
      <c r="B14" s="9" t="s">
        <v>23</v>
      </c>
      <c r="C14" s="4">
        <v>665000</v>
      </c>
      <c r="D14" s="4">
        <v>0</v>
      </c>
      <c r="E14" s="4">
        <f>G14</f>
        <v>133000</v>
      </c>
      <c r="F14" s="10">
        <f t="shared" si="0"/>
        <v>0</v>
      </c>
      <c r="G14" s="4">
        <v>133000</v>
      </c>
      <c r="H14" s="4">
        <v>532000</v>
      </c>
      <c r="I14" s="34"/>
      <c r="J14" s="3" t="s">
        <v>48</v>
      </c>
      <c r="K14" s="3" t="s">
        <v>20</v>
      </c>
      <c r="L14" s="33" t="s">
        <v>119</v>
      </c>
      <c r="M14" s="21"/>
    </row>
    <row r="15" spans="1:13" ht="47.25" x14ac:dyDescent="0.25">
      <c r="A15" s="19">
        <v>14</v>
      </c>
      <c r="B15" s="3" t="s">
        <v>60</v>
      </c>
      <c r="C15" s="4">
        <v>10000</v>
      </c>
      <c r="D15" s="4">
        <v>0</v>
      </c>
      <c r="E15" s="4"/>
      <c r="F15" s="10">
        <f t="shared" si="0"/>
        <v>10000</v>
      </c>
      <c r="G15" s="4">
        <f>C15</f>
        <v>10000</v>
      </c>
      <c r="H15" s="4"/>
      <c r="I15" s="42" t="s">
        <v>61</v>
      </c>
      <c r="J15" s="3"/>
      <c r="K15" s="3"/>
      <c r="L15" s="5"/>
      <c r="M15" s="21"/>
    </row>
    <row r="16" spans="1:13" ht="78.75" x14ac:dyDescent="0.25">
      <c r="A16" s="19">
        <v>15</v>
      </c>
      <c r="B16" s="3" t="s">
        <v>8</v>
      </c>
      <c r="C16" s="4">
        <v>320000</v>
      </c>
      <c r="D16" s="4">
        <v>0</v>
      </c>
      <c r="E16" s="4">
        <f t="shared" ref="E16:E20" si="1">G16</f>
        <v>320000</v>
      </c>
      <c r="F16" s="10">
        <f t="shared" si="0"/>
        <v>0</v>
      </c>
      <c r="G16" s="4">
        <v>320000</v>
      </c>
      <c r="H16" s="4"/>
      <c r="I16" s="3" t="s">
        <v>49</v>
      </c>
      <c r="J16" s="3"/>
      <c r="K16" s="3"/>
      <c r="L16" s="5"/>
      <c r="M16" s="21"/>
    </row>
    <row r="17" spans="1:13" ht="165.75" customHeight="1" x14ac:dyDescent="0.25">
      <c r="A17" s="19">
        <v>16</v>
      </c>
      <c r="B17" s="9" t="s">
        <v>9</v>
      </c>
      <c r="C17" s="149">
        <v>1492260.6</v>
      </c>
      <c r="D17" s="4">
        <v>0</v>
      </c>
      <c r="E17" s="4">
        <f>G17</f>
        <v>20408.16</v>
      </c>
      <c r="F17" s="10">
        <f t="shared" si="0"/>
        <v>0</v>
      </c>
      <c r="G17" s="4">
        <v>20408.16</v>
      </c>
      <c r="H17" s="4">
        <v>1000000</v>
      </c>
      <c r="I17" s="3" t="s">
        <v>43</v>
      </c>
      <c r="J17" s="147" t="s">
        <v>30</v>
      </c>
      <c r="K17" s="22" t="s">
        <v>41</v>
      </c>
      <c r="L17" s="44" t="s">
        <v>83</v>
      </c>
      <c r="M17" s="21"/>
    </row>
    <row r="18" spans="1:13" ht="47.25" x14ac:dyDescent="0.25">
      <c r="A18" s="19">
        <v>17</v>
      </c>
      <c r="B18" s="3" t="s">
        <v>25</v>
      </c>
      <c r="C18" s="149"/>
      <c r="D18" s="4">
        <v>0</v>
      </c>
      <c r="E18" s="4">
        <f t="shared" si="1"/>
        <v>0</v>
      </c>
      <c r="F18" s="10">
        <f>H18</f>
        <v>471852.44</v>
      </c>
      <c r="G18" s="4"/>
      <c r="H18" s="4">
        <v>471852.44</v>
      </c>
      <c r="I18" s="3"/>
      <c r="J18" s="148"/>
      <c r="K18" s="3" t="s">
        <v>40</v>
      </c>
      <c r="L18" s="5"/>
      <c r="M18" s="21"/>
    </row>
    <row r="19" spans="1:13" ht="47.25" x14ac:dyDescent="0.25">
      <c r="A19" s="19">
        <v>18</v>
      </c>
      <c r="B19" s="3" t="s">
        <v>3</v>
      </c>
      <c r="C19" s="4">
        <v>8856</v>
      </c>
      <c r="D19" s="4">
        <v>0</v>
      </c>
      <c r="E19" s="4">
        <v>0</v>
      </c>
      <c r="F19" s="10">
        <f t="shared" si="0"/>
        <v>8856</v>
      </c>
      <c r="G19" s="4">
        <f>C19</f>
        <v>8856</v>
      </c>
      <c r="H19" s="4"/>
      <c r="I19" s="13" t="s">
        <v>61</v>
      </c>
      <c r="J19" s="3"/>
      <c r="K19" s="3"/>
      <c r="L19" s="33" t="s">
        <v>120</v>
      </c>
      <c r="M19" s="21"/>
    </row>
    <row r="20" spans="1:13" ht="94.5" x14ac:dyDescent="0.25">
      <c r="A20" s="19">
        <v>19</v>
      </c>
      <c r="B20" s="23" t="s">
        <v>10</v>
      </c>
      <c r="C20" s="4">
        <v>2098816.7000000002</v>
      </c>
      <c r="D20" s="4">
        <v>0</v>
      </c>
      <c r="E20" s="4">
        <f t="shared" si="1"/>
        <v>928588.70000000019</v>
      </c>
      <c r="F20" s="10">
        <f t="shared" si="0"/>
        <v>0</v>
      </c>
      <c r="G20" s="4">
        <f>C20-H20</f>
        <v>928588.70000000019</v>
      </c>
      <c r="H20" s="4">
        <v>1170228</v>
      </c>
      <c r="I20" s="3" t="s">
        <v>50</v>
      </c>
      <c r="J20" s="3"/>
      <c r="K20" s="13"/>
      <c r="L20" s="33" t="s">
        <v>121</v>
      </c>
      <c r="M20" s="21"/>
    </row>
    <row r="21" spans="1:13" ht="31.5" x14ac:dyDescent="0.25">
      <c r="A21" s="19">
        <v>20</v>
      </c>
      <c r="B21" s="3" t="s">
        <v>3</v>
      </c>
      <c r="C21" s="4">
        <v>23739</v>
      </c>
      <c r="D21" s="4">
        <v>0</v>
      </c>
      <c r="E21" s="4">
        <f>G21</f>
        <v>23739</v>
      </c>
      <c r="F21" s="10">
        <f t="shared" si="0"/>
        <v>0</v>
      </c>
      <c r="G21" s="4">
        <v>23739</v>
      </c>
      <c r="H21" s="4"/>
      <c r="I21" s="3" t="s">
        <v>42</v>
      </c>
      <c r="J21" s="3"/>
      <c r="K21" s="3"/>
      <c r="L21" s="44" t="s">
        <v>85</v>
      </c>
      <c r="M21" s="21"/>
    </row>
    <row r="22" spans="1:13" ht="204.75" x14ac:dyDescent="0.25">
      <c r="A22" s="19">
        <v>21</v>
      </c>
      <c r="B22" s="3" t="s">
        <v>35</v>
      </c>
      <c r="C22" s="4">
        <f>G22+H22</f>
        <v>514758.69</v>
      </c>
      <c r="D22" s="4">
        <v>0</v>
      </c>
      <c r="E22" s="4">
        <v>0</v>
      </c>
      <c r="F22" s="10">
        <f>G22</f>
        <v>96255.69</v>
      </c>
      <c r="G22" s="4">
        <v>96255.69</v>
      </c>
      <c r="H22" s="4">
        <v>418503</v>
      </c>
      <c r="I22" s="3" t="s">
        <v>57</v>
      </c>
      <c r="J22" s="3"/>
      <c r="K22" s="3"/>
      <c r="L22" s="5"/>
      <c r="M22" s="21"/>
    </row>
    <row r="23" spans="1:13" ht="113.25" customHeight="1" x14ac:dyDescent="0.25">
      <c r="A23" s="19">
        <v>22</v>
      </c>
      <c r="B23" s="3" t="s">
        <v>11</v>
      </c>
      <c r="C23" s="4">
        <v>5619191.7800000003</v>
      </c>
      <c r="D23" s="4">
        <v>0</v>
      </c>
      <c r="E23" s="4">
        <v>0</v>
      </c>
      <c r="F23" s="10">
        <f t="shared" si="0"/>
        <v>1259611.1900000004</v>
      </c>
      <c r="G23" s="4">
        <f>C23-H23</f>
        <v>1259611.1900000004</v>
      </c>
      <c r="H23" s="4">
        <v>4359580.59</v>
      </c>
      <c r="I23" s="3" t="s">
        <v>58</v>
      </c>
      <c r="J23" s="3"/>
      <c r="K23" s="12" t="s">
        <v>33</v>
      </c>
      <c r="L23" s="45" t="s">
        <v>122</v>
      </c>
      <c r="M23" s="21"/>
    </row>
    <row r="24" spans="1:13" ht="94.5" x14ac:dyDescent="0.25">
      <c r="A24" s="19">
        <v>23</v>
      </c>
      <c r="B24" s="9" t="s">
        <v>12</v>
      </c>
      <c r="C24" s="4">
        <v>1441525.34</v>
      </c>
      <c r="D24" s="4">
        <v>0</v>
      </c>
      <c r="E24" s="4">
        <v>28831</v>
      </c>
      <c r="F24" s="10">
        <f t="shared" si="0"/>
        <v>0</v>
      </c>
      <c r="G24" s="4">
        <v>28831</v>
      </c>
      <c r="H24" s="4">
        <f>C24-G24</f>
        <v>1412694.34</v>
      </c>
      <c r="I24" s="3" t="s">
        <v>51</v>
      </c>
      <c r="J24" s="3" t="s">
        <v>52</v>
      </c>
      <c r="K24" s="3" t="s">
        <v>20</v>
      </c>
      <c r="L24" s="44" t="s">
        <v>86</v>
      </c>
      <c r="M24" s="21"/>
    </row>
    <row r="25" spans="1:13" ht="31.5" x14ac:dyDescent="0.25">
      <c r="A25" s="19">
        <v>24</v>
      </c>
      <c r="B25" s="3" t="s">
        <v>3</v>
      </c>
      <c r="C25" s="4">
        <v>33890</v>
      </c>
      <c r="D25" s="4">
        <v>0</v>
      </c>
      <c r="E25" s="4">
        <v>17329.810000000001</v>
      </c>
      <c r="F25" s="10">
        <f>C25-E25</f>
        <v>16560.189999999999</v>
      </c>
      <c r="G25" s="4">
        <f>C25</f>
        <v>33890</v>
      </c>
      <c r="H25" s="4"/>
      <c r="I25" s="13" t="s">
        <v>68</v>
      </c>
      <c r="J25" s="3"/>
      <c r="K25" s="3"/>
      <c r="L25" s="44" t="s">
        <v>87</v>
      </c>
      <c r="M25" s="21"/>
    </row>
    <row r="26" spans="1:13" ht="78.75" x14ac:dyDescent="0.25">
      <c r="A26" s="19">
        <v>25</v>
      </c>
      <c r="B26" s="3" t="s">
        <v>34</v>
      </c>
      <c r="C26" s="6">
        <v>92250</v>
      </c>
      <c r="D26" s="4">
        <v>0</v>
      </c>
      <c r="E26" s="4">
        <f>0.2*C26</f>
        <v>18450</v>
      </c>
      <c r="F26" s="10">
        <v>0</v>
      </c>
      <c r="G26" s="6">
        <v>0</v>
      </c>
      <c r="H26" s="4">
        <f>C26-E26</f>
        <v>73800</v>
      </c>
      <c r="I26" s="3" t="s">
        <v>53</v>
      </c>
      <c r="J26" s="3"/>
      <c r="K26" s="3"/>
      <c r="L26" s="33" t="s">
        <v>123</v>
      </c>
      <c r="M26" s="21"/>
    </row>
    <row r="27" spans="1:13" ht="207" customHeight="1" x14ac:dyDescent="0.25">
      <c r="A27" s="19">
        <v>26</v>
      </c>
      <c r="B27" s="29" t="s">
        <v>97</v>
      </c>
      <c r="C27" s="30">
        <v>1028688.25</v>
      </c>
      <c r="D27" s="30">
        <v>0</v>
      </c>
      <c r="E27" s="30">
        <f>G27</f>
        <v>346688.25</v>
      </c>
      <c r="F27" s="30">
        <f>G27-E27</f>
        <v>0</v>
      </c>
      <c r="G27" s="30">
        <f>C27-H27</f>
        <v>346688.25</v>
      </c>
      <c r="H27" s="31">
        <v>682000</v>
      </c>
      <c r="I27" s="43" t="s">
        <v>44</v>
      </c>
      <c r="J27" s="32"/>
      <c r="K27" s="32"/>
      <c r="L27" s="44" t="s">
        <v>88</v>
      </c>
    </row>
    <row r="28" spans="1:13" ht="207" customHeight="1" x14ac:dyDescent="0.25">
      <c r="A28" s="19">
        <v>27</v>
      </c>
      <c r="B28" s="23" t="s">
        <v>54</v>
      </c>
      <c r="C28" s="36">
        <v>1846936.39</v>
      </c>
      <c r="D28" s="4"/>
      <c r="E28" s="4"/>
      <c r="F28" s="10"/>
      <c r="G28" s="4"/>
      <c r="H28" s="4" t="s">
        <v>55</v>
      </c>
      <c r="I28" s="13" t="s">
        <v>115</v>
      </c>
      <c r="J28" s="3"/>
      <c r="K28" s="3"/>
      <c r="L28" s="35" t="s">
        <v>111</v>
      </c>
    </row>
    <row r="29" spans="1:13" ht="80.25" customHeight="1" x14ac:dyDescent="0.25">
      <c r="A29" s="19">
        <v>28</v>
      </c>
      <c r="B29" s="3" t="s">
        <v>63</v>
      </c>
      <c r="C29" s="4">
        <v>36900</v>
      </c>
      <c r="D29" s="4"/>
      <c r="E29" s="4">
        <v>18900</v>
      </c>
      <c r="F29" s="10">
        <v>0</v>
      </c>
      <c r="G29" s="4">
        <f>E29</f>
        <v>18900</v>
      </c>
      <c r="H29" s="4">
        <f>C29-G29</f>
        <v>18000</v>
      </c>
      <c r="I29" s="13" t="s">
        <v>89</v>
      </c>
      <c r="J29" s="13"/>
      <c r="K29" s="3"/>
      <c r="L29" s="13" t="s">
        <v>112</v>
      </c>
    </row>
    <row r="30" spans="1:13" ht="120.75" customHeight="1" x14ac:dyDescent="0.25">
      <c r="A30" s="19">
        <v>29</v>
      </c>
      <c r="B30" s="3" t="s">
        <v>62</v>
      </c>
      <c r="C30" s="4">
        <v>85714</v>
      </c>
      <c r="D30" s="4"/>
      <c r="E30" s="4">
        <v>25714.2</v>
      </c>
      <c r="F30" s="10">
        <v>0</v>
      </c>
      <c r="G30" s="4">
        <f>E30</f>
        <v>25714.2</v>
      </c>
      <c r="H30" s="4">
        <f>C30-E30</f>
        <v>59999.8</v>
      </c>
      <c r="I30" s="13" t="s">
        <v>89</v>
      </c>
      <c r="J30" s="13"/>
      <c r="K30" s="3"/>
      <c r="L30" s="13" t="s">
        <v>113</v>
      </c>
    </row>
    <row r="31" spans="1:13" ht="120.75" customHeight="1" x14ac:dyDescent="0.25">
      <c r="A31" s="19"/>
      <c r="B31" s="35" t="s">
        <v>131</v>
      </c>
      <c r="C31" s="40">
        <v>154192.79999999999</v>
      </c>
      <c r="D31" s="40"/>
      <c r="E31" s="40"/>
      <c r="F31" s="41">
        <v>31609.8</v>
      </c>
      <c r="G31" s="41">
        <v>31609.8</v>
      </c>
      <c r="H31" s="40">
        <v>122583</v>
      </c>
      <c r="I31" s="35"/>
      <c r="J31" s="35"/>
      <c r="K31" s="35"/>
      <c r="L31" s="35" t="s">
        <v>146</v>
      </c>
    </row>
    <row r="32" spans="1:13" ht="78.75" x14ac:dyDescent="0.25">
      <c r="A32" s="19">
        <v>30</v>
      </c>
      <c r="B32" s="3" t="s">
        <v>64</v>
      </c>
      <c r="C32" s="4">
        <f>E32+H32</f>
        <v>103231.69</v>
      </c>
      <c r="D32" s="4"/>
      <c r="E32" s="4">
        <v>20646.34</v>
      </c>
      <c r="F32" s="10">
        <v>0</v>
      </c>
      <c r="G32" s="4">
        <f>E32</f>
        <v>20646.34</v>
      </c>
      <c r="H32" s="4">
        <v>82585.350000000006</v>
      </c>
      <c r="I32" s="13" t="s">
        <v>90</v>
      </c>
      <c r="J32" s="35"/>
      <c r="K32" s="3"/>
      <c r="L32" s="35" t="s">
        <v>124</v>
      </c>
    </row>
    <row r="33" spans="1:13" ht="236.25" x14ac:dyDescent="0.25">
      <c r="A33" s="19">
        <v>31</v>
      </c>
      <c r="B33" s="3" t="s">
        <v>67</v>
      </c>
      <c r="C33" s="4">
        <v>160000</v>
      </c>
      <c r="D33" s="4"/>
      <c r="E33" s="4">
        <v>0</v>
      </c>
      <c r="F33" s="10">
        <v>80000</v>
      </c>
      <c r="G33" s="4">
        <v>80000</v>
      </c>
      <c r="H33" s="4">
        <v>80000</v>
      </c>
      <c r="I33" s="13" t="s">
        <v>65</v>
      </c>
      <c r="J33" s="13" t="s">
        <v>66</v>
      </c>
      <c r="K33" s="3"/>
      <c r="L33" s="3"/>
    </row>
    <row r="34" spans="1:13" ht="126" x14ac:dyDescent="0.25">
      <c r="A34" s="19">
        <v>32</v>
      </c>
      <c r="B34" s="3" t="s">
        <v>125</v>
      </c>
      <c r="C34" s="4">
        <v>3999900</v>
      </c>
      <c r="D34" s="4"/>
      <c r="E34" s="4"/>
      <c r="F34" s="10"/>
      <c r="G34" s="4">
        <v>599985</v>
      </c>
      <c r="H34" s="4">
        <f>C34-G34</f>
        <v>3399915</v>
      </c>
      <c r="I34" s="13" t="s">
        <v>70</v>
      </c>
      <c r="J34" s="13"/>
      <c r="K34" s="3"/>
      <c r="L34" s="13" t="s">
        <v>69</v>
      </c>
    </row>
    <row r="35" spans="1:13" ht="57" customHeight="1" x14ac:dyDescent="0.25">
      <c r="A35" s="19">
        <v>33</v>
      </c>
      <c r="B35" s="3" t="s">
        <v>72</v>
      </c>
      <c r="C35" s="4">
        <v>70110</v>
      </c>
      <c r="D35" s="4"/>
      <c r="E35" s="4">
        <v>70110</v>
      </c>
      <c r="F35" s="10"/>
      <c r="G35" s="4"/>
      <c r="H35" s="4">
        <v>0</v>
      </c>
      <c r="I35" s="13" t="s">
        <v>91</v>
      </c>
      <c r="J35" s="13"/>
      <c r="K35" s="3"/>
      <c r="L35" s="35" t="s">
        <v>92</v>
      </c>
    </row>
    <row r="36" spans="1:13" ht="46.5" customHeight="1" x14ac:dyDescent="0.25">
      <c r="A36" s="19">
        <v>34</v>
      </c>
      <c r="B36" s="3" t="s">
        <v>73</v>
      </c>
      <c r="C36" s="4">
        <v>79785</v>
      </c>
      <c r="D36" s="4"/>
      <c r="E36" s="4">
        <v>79785</v>
      </c>
      <c r="F36" s="10"/>
      <c r="G36" s="4"/>
      <c r="H36" s="4">
        <v>0</v>
      </c>
      <c r="I36" s="3" t="s">
        <v>89</v>
      </c>
      <c r="J36" s="3"/>
      <c r="K36" s="3"/>
      <c r="L36" s="35" t="s">
        <v>92</v>
      </c>
    </row>
    <row r="37" spans="1:13" ht="46.5" customHeight="1" x14ac:dyDescent="0.25">
      <c r="A37" s="19">
        <v>35</v>
      </c>
      <c r="B37" s="3" t="s">
        <v>74</v>
      </c>
      <c r="C37" s="4">
        <f>E37+H37</f>
        <v>31250</v>
      </c>
      <c r="D37" s="4"/>
      <c r="E37" s="4">
        <v>6250</v>
      </c>
      <c r="F37" s="10"/>
      <c r="G37" s="4"/>
      <c r="H37" s="4">
        <v>25000</v>
      </c>
      <c r="I37" s="3" t="s">
        <v>89</v>
      </c>
      <c r="J37" s="3"/>
      <c r="K37" s="3"/>
      <c r="L37" s="13" t="s">
        <v>92</v>
      </c>
    </row>
    <row r="38" spans="1:13" ht="90.75" customHeight="1" x14ac:dyDescent="0.25">
      <c r="A38" s="19">
        <v>36</v>
      </c>
      <c r="B38" s="3" t="s">
        <v>94</v>
      </c>
      <c r="C38" s="4">
        <v>10625</v>
      </c>
      <c r="D38" s="4"/>
      <c r="E38" s="4"/>
      <c r="F38" s="10">
        <v>2125</v>
      </c>
      <c r="G38" s="4">
        <v>2125</v>
      </c>
      <c r="H38" s="4">
        <v>8500</v>
      </c>
      <c r="I38" s="13" t="s">
        <v>102</v>
      </c>
      <c r="J38" s="3"/>
      <c r="K38" s="3"/>
      <c r="L38" s="13" t="s">
        <v>107</v>
      </c>
    </row>
    <row r="39" spans="1:13" ht="90.75" customHeight="1" x14ac:dyDescent="0.25">
      <c r="A39" s="19"/>
      <c r="B39" s="3" t="s">
        <v>126</v>
      </c>
      <c r="C39" s="4">
        <v>10632.92</v>
      </c>
      <c r="D39" s="4"/>
      <c r="E39" s="4"/>
      <c r="F39" s="10">
        <v>2132.92</v>
      </c>
      <c r="G39" s="4">
        <v>2132.92</v>
      </c>
      <c r="H39" s="4">
        <v>8500</v>
      </c>
      <c r="I39" s="13"/>
      <c r="J39" s="3"/>
      <c r="K39" s="3"/>
      <c r="L39" s="35" t="s">
        <v>127</v>
      </c>
    </row>
    <row r="40" spans="1:13" ht="182.25" customHeight="1" x14ac:dyDescent="0.25">
      <c r="A40" s="19">
        <v>37</v>
      </c>
      <c r="B40" s="3" t="s">
        <v>95</v>
      </c>
      <c r="C40" s="4">
        <v>153278</v>
      </c>
      <c r="D40" s="4"/>
      <c r="E40" s="4"/>
      <c r="F40" s="10">
        <v>0</v>
      </c>
      <c r="G40" s="4">
        <v>0</v>
      </c>
      <c r="H40" s="4">
        <f>C40</f>
        <v>153278</v>
      </c>
      <c r="I40" s="13" t="s">
        <v>101</v>
      </c>
      <c r="J40" s="3"/>
      <c r="K40" s="3"/>
      <c r="L40" s="13" t="s">
        <v>96</v>
      </c>
    </row>
    <row r="41" spans="1:13" ht="182.25" customHeight="1" x14ac:dyDescent="0.25">
      <c r="A41" s="19"/>
      <c r="B41" s="3" t="s">
        <v>95</v>
      </c>
      <c r="C41" s="4">
        <v>153278</v>
      </c>
      <c r="D41" s="4"/>
      <c r="E41" s="4"/>
      <c r="F41" s="10">
        <v>0</v>
      </c>
      <c r="G41" s="4">
        <v>0</v>
      </c>
      <c r="H41" s="4">
        <f>C41</f>
        <v>153278</v>
      </c>
      <c r="I41" s="35" t="s">
        <v>101</v>
      </c>
      <c r="J41" s="3"/>
      <c r="K41" s="3"/>
      <c r="L41" s="35" t="s">
        <v>114</v>
      </c>
    </row>
    <row r="42" spans="1:13" ht="182.25" customHeight="1" x14ac:dyDescent="0.25">
      <c r="A42" s="19"/>
      <c r="B42" s="3" t="s">
        <v>132</v>
      </c>
      <c r="C42" s="4"/>
      <c r="D42" s="4"/>
      <c r="E42" s="4"/>
      <c r="F42" s="10"/>
      <c r="G42" s="4"/>
      <c r="H42" s="4"/>
      <c r="I42" s="34" t="s">
        <v>145</v>
      </c>
      <c r="J42" s="3"/>
      <c r="K42" s="3"/>
      <c r="L42" s="35" t="s">
        <v>144</v>
      </c>
    </row>
    <row r="43" spans="1:13" ht="127.5" customHeight="1" x14ac:dyDescent="0.25">
      <c r="A43" s="19">
        <v>38</v>
      </c>
      <c r="B43" s="3" t="s">
        <v>103</v>
      </c>
      <c r="C43" s="4">
        <v>100000</v>
      </c>
      <c r="D43" s="4"/>
      <c r="E43" s="4"/>
      <c r="F43" s="10">
        <v>0</v>
      </c>
      <c r="G43" s="4">
        <v>0</v>
      </c>
      <c r="H43" s="4" t="s">
        <v>104</v>
      </c>
      <c r="I43" s="13" t="s">
        <v>105</v>
      </c>
      <c r="J43" s="3"/>
      <c r="K43" s="3"/>
      <c r="L43" s="13" t="s">
        <v>106</v>
      </c>
    </row>
    <row r="44" spans="1:13" ht="157.5" customHeight="1" x14ac:dyDescent="0.25">
      <c r="A44" s="19">
        <v>39</v>
      </c>
      <c r="B44" s="3" t="s">
        <v>129</v>
      </c>
      <c r="C44" s="40">
        <v>3111900</v>
      </c>
      <c r="D44" s="40"/>
      <c r="E44" s="40"/>
      <c r="F44" s="41">
        <f>C44-H44</f>
        <v>581900</v>
      </c>
      <c r="G44" s="40">
        <f>F44</f>
        <v>581900</v>
      </c>
      <c r="H44" s="40">
        <f>C44/1.23</f>
        <v>2530000</v>
      </c>
      <c r="I44" s="13" t="s">
        <v>110</v>
      </c>
      <c r="J44" s="3"/>
      <c r="K44" s="3"/>
      <c r="L44" s="35" t="s">
        <v>128</v>
      </c>
    </row>
    <row r="45" spans="1:13" ht="47.25" x14ac:dyDescent="0.25">
      <c r="A45" s="19"/>
      <c r="B45" s="3" t="s">
        <v>3</v>
      </c>
      <c r="C45" s="4"/>
      <c r="D45" s="4"/>
      <c r="E45" s="4"/>
      <c r="F45" s="10"/>
      <c r="G45" s="4"/>
      <c r="H45" s="4"/>
      <c r="I45" s="13"/>
      <c r="J45" s="3"/>
      <c r="K45" s="3"/>
      <c r="L45" s="35" t="s">
        <v>130</v>
      </c>
    </row>
    <row r="46" spans="1:13" ht="189" x14ac:dyDescent="0.25">
      <c r="A46" s="19">
        <v>40</v>
      </c>
      <c r="B46" s="3" t="s">
        <v>28</v>
      </c>
      <c r="C46" s="4">
        <v>102997.4</v>
      </c>
      <c r="D46" s="4"/>
      <c r="E46" s="4"/>
      <c r="F46" s="10">
        <v>10299.74</v>
      </c>
      <c r="G46" s="10">
        <v>10299.74</v>
      </c>
      <c r="H46" s="4">
        <f>C46-F46</f>
        <v>92697.659999999989</v>
      </c>
      <c r="I46" s="35"/>
      <c r="J46" s="3"/>
      <c r="K46" s="3"/>
      <c r="L46" s="35" t="s">
        <v>133</v>
      </c>
      <c r="M46" s="21"/>
    </row>
    <row r="47" spans="1:13" ht="141.75" x14ac:dyDescent="0.25">
      <c r="A47" s="19"/>
      <c r="B47" s="3" t="s">
        <v>136</v>
      </c>
      <c r="C47" s="4"/>
      <c r="D47" s="4"/>
      <c r="E47" s="4"/>
      <c r="F47" s="10"/>
      <c r="G47" s="10"/>
      <c r="H47" s="4"/>
      <c r="I47" s="35" t="s">
        <v>105</v>
      </c>
      <c r="J47" s="3"/>
      <c r="K47" s="3"/>
      <c r="L47" s="35" t="s">
        <v>137</v>
      </c>
      <c r="M47" s="21"/>
    </row>
    <row r="48" spans="1:13" ht="189" x14ac:dyDescent="0.25">
      <c r="A48" s="19"/>
      <c r="B48" s="3" t="s">
        <v>134</v>
      </c>
      <c r="C48" s="4"/>
      <c r="D48" s="4"/>
      <c r="E48" s="4"/>
      <c r="F48" s="10"/>
      <c r="G48" s="10"/>
      <c r="H48" s="4"/>
      <c r="I48" s="35"/>
      <c r="J48" s="3"/>
      <c r="K48" s="3"/>
      <c r="L48" s="35" t="s">
        <v>135</v>
      </c>
      <c r="M48" s="21"/>
    </row>
    <row r="49" spans="1:13" ht="236.25" x14ac:dyDescent="0.25">
      <c r="A49" s="19"/>
      <c r="B49" s="3" t="s">
        <v>139</v>
      </c>
      <c r="C49" s="4"/>
      <c r="D49" s="4"/>
      <c r="E49" s="4"/>
      <c r="F49" s="10"/>
      <c r="G49" s="10"/>
      <c r="H49" s="4">
        <v>40000</v>
      </c>
      <c r="I49" s="35"/>
      <c r="J49" s="3"/>
      <c r="K49" s="3"/>
      <c r="L49" s="35" t="s">
        <v>138</v>
      </c>
      <c r="M49" s="21"/>
    </row>
    <row r="50" spans="1:13" ht="78.75" x14ac:dyDescent="0.25">
      <c r="A50" s="19"/>
      <c r="B50" s="3" t="s">
        <v>143</v>
      </c>
      <c r="C50" s="4">
        <v>338655.9</v>
      </c>
      <c r="D50" s="4"/>
      <c r="E50" s="4"/>
      <c r="F50" s="10">
        <f>C50-H50</f>
        <v>38655.900000000023</v>
      </c>
      <c r="G50" s="10">
        <f>F50</f>
        <v>38655.900000000023</v>
      </c>
      <c r="H50" s="4">
        <v>300000</v>
      </c>
      <c r="I50" s="35"/>
      <c r="J50" s="3"/>
      <c r="K50" s="3"/>
      <c r="L50" s="35" t="s">
        <v>142</v>
      </c>
      <c r="M50" s="21"/>
    </row>
    <row r="51" spans="1:13" ht="204.75" x14ac:dyDescent="0.25">
      <c r="A51" s="19"/>
      <c r="B51" s="3" t="s">
        <v>140</v>
      </c>
      <c r="C51" s="4">
        <v>6619122.79</v>
      </c>
      <c r="D51" s="4"/>
      <c r="E51" s="4"/>
      <c r="F51" s="10">
        <v>1323824.79</v>
      </c>
      <c r="G51" s="10">
        <v>1323824.79</v>
      </c>
      <c r="H51" s="4">
        <f>C51-F51</f>
        <v>5295298</v>
      </c>
      <c r="I51" s="40"/>
      <c r="J51" s="3"/>
      <c r="K51" s="3"/>
      <c r="L51" s="35" t="s">
        <v>141</v>
      </c>
      <c r="M51" s="21"/>
    </row>
    <row r="52" spans="1:13" ht="158.25" customHeight="1" x14ac:dyDescent="0.25">
      <c r="A52" s="19">
        <v>41</v>
      </c>
      <c r="B52" s="3" t="s">
        <v>99</v>
      </c>
      <c r="C52" s="4">
        <v>1173297</v>
      </c>
      <c r="D52" s="4"/>
      <c r="E52" s="4"/>
      <c r="F52" s="10">
        <v>473297</v>
      </c>
      <c r="G52" s="4">
        <f>F52</f>
        <v>473297</v>
      </c>
      <c r="H52" s="4">
        <v>700000</v>
      </c>
      <c r="I52" s="13" t="s">
        <v>100</v>
      </c>
      <c r="J52" s="3"/>
      <c r="K52" s="3"/>
      <c r="L52" s="54" t="s">
        <v>98</v>
      </c>
    </row>
    <row r="53" spans="1:13" ht="16.5" thickBot="1" x14ac:dyDescent="0.3">
      <c r="A53" s="25"/>
      <c r="B53" s="26"/>
      <c r="C53" s="26"/>
      <c r="D53" s="26"/>
      <c r="E53" s="37">
        <f>SUM(E2:E52)</f>
        <v>6561557.0599999996</v>
      </c>
      <c r="F53" s="37">
        <f>SUM(F2:F52)</f>
        <v>5044316.1600000001</v>
      </c>
      <c r="G53" s="26"/>
      <c r="H53" s="27"/>
      <c r="I53" s="27"/>
      <c r="J53" s="27"/>
      <c r="K53" s="27"/>
      <c r="L53" s="28"/>
    </row>
    <row r="55" spans="1:13" x14ac:dyDescent="0.25">
      <c r="B55" s="2"/>
    </row>
  </sheetData>
  <mergeCells count="2">
    <mergeCell ref="C17:C18"/>
    <mergeCell ref="J17:J18"/>
  </mergeCells>
  <pageMargins left="0.7" right="0.7" top="0.75" bottom="0.75" header="0.3" footer="0.3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55" zoomScale="80" zoomScaleNormal="80" workbookViewId="0">
      <selection activeCell="N57" sqref="N57"/>
    </sheetView>
  </sheetViews>
  <sheetFormatPr defaultRowHeight="15" x14ac:dyDescent="0.25"/>
  <cols>
    <col min="2" max="2" width="27.85546875" bestFit="1" customWidth="1"/>
    <col min="3" max="3" width="19" customWidth="1"/>
    <col min="4" max="4" width="16.42578125" customWidth="1"/>
    <col min="5" max="5" width="16.85546875" customWidth="1"/>
    <col min="6" max="6" width="18.28515625" customWidth="1"/>
    <col min="7" max="7" width="14.28515625" bestFit="1" customWidth="1"/>
    <col min="8" max="8" width="15.7109375" bestFit="1" customWidth="1"/>
    <col min="9" max="9" width="32.7109375" customWidth="1"/>
    <col min="10" max="10" width="18.28515625" customWidth="1"/>
    <col min="11" max="11" width="27.28515625" customWidth="1"/>
    <col min="12" max="12" width="51.28515625" customWidth="1"/>
    <col min="13" max="13" width="36.140625" customWidth="1"/>
    <col min="15" max="15" width="18.28515625" customWidth="1"/>
  </cols>
  <sheetData>
    <row r="1" spans="1:15" ht="47.25" x14ac:dyDescent="0.25">
      <c r="A1" s="15" t="s">
        <v>27</v>
      </c>
      <c r="B1" s="16" t="s">
        <v>26</v>
      </c>
      <c r="C1" s="17" t="s">
        <v>17</v>
      </c>
      <c r="D1" s="17" t="s">
        <v>39</v>
      </c>
      <c r="E1" s="17" t="s">
        <v>37</v>
      </c>
      <c r="F1" s="17" t="s">
        <v>38</v>
      </c>
      <c r="G1" s="16" t="s">
        <v>18</v>
      </c>
      <c r="H1" s="17" t="s">
        <v>19</v>
      </c>
      <c r="I1" s="17" t="s">
        <v>13</v>
      </c>
      <c r="J1" s="17" t="s">
        <v>14</v>
      </c>
      <c r="K1" s="17" t="s">
        <v>15</v>
      </c>
      <c r="L1" s="18" t="s">
        <v>36</v>
      </c>
    </row>
    <row r="2" spans="1:15" ht="157.5" x14ac:dyDescent="0.25">
      <c r="A2" s="19">
        <v>1</v>
      </c>
      <c r="B2" s="9" t="s">
        <v>0</v>
      </c>
      <c r="C2" s="10">
        <v>14741550</v>
      </c>
      <c r="D2" s="10">
        <v>737077.5</v>
      </c>
      <c r="E2" s="4">
        <v>4204472.5</v>
      </c>
      <c r="F2" s="10">
        <v>0</v>
      </c>
      <c r="G2" s="10">
        <f>D2+E2+F2</f>
        <v>4941550</v>
      </c>
      <c r="H2" s="10">
        <f>3166302.5+6633697.5</f>
        <v>9800000</v>
      </c>
      <c r="I2" s="3" t="s">
        <v>29</v>
      </c>
      <c r="J2" s="3" t="s">
        <v>45</v>
      </c>
      <c r="K2" s="3" t="s">
        <v>20</v>
      </c>
      <c r="L2" s="44" t="s">
        <v>161</v>
      </c>
    </row>
    <row r="3" spans="1:15" ht="63" x14ac:dyDescent="0.25">
      <c r="A3" s="19">
        <v>2</v>
      </c>
      <c r="B3" s="11" t="s">
        <v>1</v>
      </c>
      <c r="C3" s="10">
        <v>106395</v>
      </c>
      <c r="D3" s="10">
        <v>0</v>
      </c>
      <c r="E3" s="4">
        <f>0.5*G3</f>
        <v>53197.5</v>
      </c>
      <c r="F3" s="10">
        <f>G3-E3</f>
        <v>53197.5</v>
      </c>
      <c r="G3" s="10">
        <v>106395</v>
      </c>
      <c r="H3" s="10">
        <v>0</v>
      </c>
      <c r="I3" s="3" t="s">
        <v>29</v>
      </c>
      <c r="J3" s="3"/>
      <c r="K3" s="3"/>
      <c r="L3" s="33"/>
    </row>
    <row r="4" spans="1:15" ht="78.75" x14ac:dyDescent="0.25">
      <c r="A4" s="19">
        <v>3</v>
      </c>
      <c r="B4" s="9" t="s">
        <v>2</v>
      </c>
      <c r="C4" s="10">
        <v>1448302.61</v>
      </c>
      <c r="D4" s="10">
        <v>0</v>
      </c>
      <c r="E4" s="4">
        <f>G4</f>
        <v>28966.06</v>
      </c>
      <c r="F4" s="10">
        <f t="shared" ref="F4:F24" si="0">G4-E4</f>
        <v>0</v>
      </c>
      <c r="G4" s="10">
        <v>28966.06</v>
      </c>
      <c r="H4" s="10">
        <v>1419336.55</v>
      </c>
      <c r="I4" s="3" t="s">
        <v>29</v>
      </c>
      <c r="J4" s="12" t="s">
        <v>22</v>
      </c>
      <c r="K4" s="3" t="s">
        <v>21</v>
      </c>
      <c r="L4" s="44" t="s">
        <v>76</v>
      </c>
    </row>
    <row r="5" spans="1:15" ht="31.5" x14ac:dyDescent="0.25">
      <c r="A5" s="19">
        <v>4</v>
      </c>
      <c r="B5" s="3" t="s">
        <v>3</v>
      </c>
      <c r="C5" s="4">
        <v>15990</v>
      </c>
      <c r="D5" s="4">
        <v>0</v>
      </c>
      <c r="E5" s="4">
        <f>G5</f>
        <v>15990</v>
      </c>
      <c r="F5" s="10">
        <f t="shared" si="0"/>
        <v>0</v>
      </c>
      <c r="G5" s="4">
        <v>15990</v>
      </c>
      <c r="H5" s="4">
        <v>0</v>
      </c>
      <c r="I5" s="3" t="s">
        <v>29</v>
      </c>
      <c r="J5" s="3"/>
      <c r="K5" s="3"/>
      <c r="L5" s="33"/>
    </row>
    <row r="6" spans="1:15" ht="94.5" x14ac:dyDescent="0.25">
      <c r="A6" s="19">
        <v>5</v>
      </c>
      <c r="B6" s="9" t="s">
        <v>4</v>
      </c>
      <c r="C6" s="4">
        <v>112266.16</v>
      </c>
      <c r="D6" s="4">
        <v>0</v>
      </c>
      <c r="E6" s="4">
        <f>G6</f>
        <v>20408.16</v>
      </c>
      <c r="F6" s="10">
        <f t="shared" si="0"/>
        <v>0</v>
      </c>
      <c r="G6" s="4">
        <v>20408.16</v>
      </c>
      <c r="H6" s="4">
        <v>1000000</v>
      </c>
      <c r="I6" s="3" t="s">
        <v>29</v>
      </c>
      <c r="J6" s="3" t="s">
        <v>46</v>
      </c>
      <c r="K6" s="3" t="s">
        <v>20</v>
      </c>
      <c r="L6" s="5" t="s">
        <v>162</v>
      </c>
    </row>
    <row r="7" spans="1:15" ht="31.5" x14ac:dyDescent="0.25">
      <c r="A7" s="19">
        <v>6</v>
      </c>
      <c r="B7" s="3" t="s">
        <v>5</v>
      </c>
      <c r="C7" s="4">
        <v>25000</v>
      </c>
      <c r="D7" s="4">
        <v>0</v>
      </c>
      <c r="E7" s="4">
        <v>0</v>
      </c>
      <c r="F7" s="10">
        <f t="shared" si="0"/>
        <v>25000</v>
      </c>
      <c r="G7" s="4">
        <f>C7</f>
        <v>25000</v>
      </c>
      <c r="H7" s="4"/>
      <c r="I7" s="3" t="s">
        <v>29</v>
      </c>
      <c r="J7" s="3"/>
      <c r="K7" s="3"/>
      <c r="L7" s="44" t="s">
        <v>117</v>
      </c>
    </row>
    <row r="8" spans="1:15" ht="78.75" x14ac:dyDescent="0.25">
      <c r="A8" s="19">
        <v>7</v>
      </c>
      <c r="B8" s="9" t="s">
        <v>24</v>
      </c>
      <c r="C8" s="4">
        <v>4885500</v>
      </c>
      <c r="D8" s="4">
        <v>0</v>
      </c>
      <c r="E8" s="4">
        <v>0</v>
      </c>
      <c r="F8" s="10">
        <f>G8</f>
        <v>488550</v>
      </c>
      <c r="G8" s="4">
        <v>488550</v>
      </c>
      <c r="H8" s="4">
        <f>C8-G8</f>
        <v>4396950</v>
      </c>
      <c r="I8" s="42" t="s">
        <v>29</v>
      </c>
      <c r="J8" s="3" t="s">
        <v>47</v>
      </c>
      <c r="K8" s="3" t="s">
        <v>20</v>
      </c>
      <c r="L8" s="44" t="s">
        <v>163</v>
      </c>
    </row>
    <row r="9" spans="1:15" ht="15.75" x14ac:dyDescent="0.25">
      <c r="A9" s="19">
        <v>8</v>
      </c>
      <c r="B9" s="3" t="s">
        <v>5</v>
      </c>
      <c r="C9" s="4">
        <v>34756</v>
      </c>
      <c r="D9" s="4">
        <v>0</v>
      </c>
      <c r="E9" s="4">
        <v>0</v>
      </c>
      <c r="F9" s="10">
        <f t="shared" si="0"/>
        <v>34756</v>
      </c>
      <c r="G9" s="4">
        <f>C9</f>
        <v>34756</v>
      </c>
      <c r="H9" s="4"/>
      <c r="I9" s="13" t="s">
        <v>118</v>
      </c>
      <c r="J9" s="3"/>
      <c r="K9" s="3"/>
      <c r="L9" s="44" t="s">
        <v>117</v>
      </c>
    </row>
    <row r="10" spans="1:15" ht="78.75" x14ac:dyDescent="0.25">
      <c r="A10" s="19">
        <v>9</v>
      </c>
      <c r="B10" s="9" t="s">
        <v>6</v>
      </c>
      <c r="C10" s="14">
        <v>1090000</v>
      </c>
      <c r="D10" s="14">
        <v>0</v>
      </c>
      <c r="E10" s="14">
        <v>109000</v>
      </c>
      <c r="F10" s="39">
        <v>0</v>
      </c>
      <c r="G10" s="14">
        <v>109000</v>
      </c>
      <c r="H10" s="14">
        <v>981000</v>
      </c>
      <c r="I10" s="42" t="s">
        <v>79</v>
      </c>
      <c r="J10" s="3" t="s">
        <v>46</v>
      </c>
      <c r="K10" s="3" t="s">
        <v>20</v>
      </c>
      <c r="L10" s="44" t="s">
        <v>117</v>
      </c>
    </row>
    <row r="11" spans="1:15" ht="31.5" x14ac:dyDescent="0.25">
      <c r="A11" s="19">
        <v>10</v>
      </c>
      <c r="B11" s="3" t="s">
        <v>5</v>
      </c>
      <c r="C11" s="4">
        <v>15000</v>
      </c>
      <c r="D11" s="4">
        <v>0</v>
      </c>
      <c r="E11" s="4">
        <v>0</v>
      </c>
      <c r="F11" s="10">
        <f>G11</f>
        <v>15000</v>
      </c>
      <c r="G11" s="4">
        <f>C11</f>
        <v>15000</v>
      </c>
      <c r="H11" s="4"/>
      <c r="I11" s="42" t="s">
        <v>29</v>
      </c>
      <c r="J11" s="3"/>
      <c r="K11" s="3"/>
      <c r="L11" s="44" t="s">
        <v>117</v>
      </c>
    </row>
    <row r="12" spans="1:15" ht="78.75" x14ac:dyDescent="0.25">
      <c r="A12" s="19">
        <v>11</v>
      </c>
      <c r="B12" s="38" t="s">
        <v>7</v>
      </c>
      <c r="C12" s="14">
        <v>1397944.38</v>
      </c>
      <c r="D12" s="14">
        <v>0</v>
      </c>
      <c r="E12" s="14">
        <v>69897.38</v>
      </c>
      <c r="F12" s="39">
        <v>0</v>
      </c>
      <c r="G12" s="14">
        <f>E12</f>
        <v>69897.38</v>
      </c>
      <c r="H12" s="14">
        <f>C12-E12</f>
        <v>1328047</v>
      </c>
      <c r="I12" s="42" t="s">
        <v>29</v>
      </c>
      <c r="J12" s="3" t="s">
        <v>52</v>
      </c>
      <c r="K12" s="3" t="s">
        <v>20</v>
      </c>
      <c r="L12" s="44" t="s">
        <v>117</v>
      </c>
      <c r="O12" s="60"/>
    </row>
    <row r="13" spans="1:15" ht="31.5" x14ac:dyDescent="0.25">
      <c r="A13" s="46">
        <v>12</v>
      </c>
      <c r="B13" s="47" t="s">
        <v>5</v>
      </c>
      <c r="C13" s="48">
        <v>22017</v>
      </c>
      <c r="D13" s="48">
        <v>0</v>
      </c>
      <c r="E13" s="48">
        <v>1185</v>
      </c>
      <c r="F13" s="49">
        <f>G13-E13</f>
        <v>20832</v>
      </c>
      <c r="G13" s="48">
        <f>C13</f>
        <v>22017</v>
      </c>
      <c r="H13" s="48"/>
      <c r="I13" s="50" t="s">
        <v>81</v>
      </c>
      <c r="J13" s="47"/>
      <c r="K13" s="47"/>
      <c r="L13" s="44" t="s">
        <v>117</v>
      </c>
      <c r="O13" s="60"/>
    </row>
    <row r="14" spans="1:15" ht="78.75" x14ac:dyDescent="0.25">
      <c r="A14" s="19">
        <v>13</v>
      </c>
      <c r="B14" s="9" t="s">
        <v>23</v>
      </c>
      <c r="C14" s="4">
        <v>620687.52</v>
      </c>
      <c r="D14" s="4">
        <v>0</v>
      </c>
      <c r="E14" s="4">
        <v>0</v>
      </c>
      <c r="F14" s="10">
        <f>G14-E14</f>
        <v>124137.52</v>
      </c>
      <c r="G14" s="4">
        <v>124137.52</v>
      </c>
      <c r="H14" s="4">
        <f>C14-G14</f>
        <v>496550</v>
      </c>
      <c r="I14" s="34"/>
      <c r="J14" s="3" t="s">
        <v>48</v>
      </c>
      <c r="K14" s="3" t="s">
        <v>20</v>
      </c>
      <c r="L14" s="33" t="s">
        <v>164</v>
      </c>
      <c r="M14" s="59"/>
      <c r="O14" s="60"/>
    </row>
    <row r="15" spans="1:15" ht="47.25" x14ac:dyDescent="0.25">
      <c r="A15" s="19">
        <v>14</v>
      </c>
      <c r="B15" s="3" t="s">
        <v>60</v>
      </c>
      <c r="C15" s="4">
        <v>10000</v>
      </c>
      <c r="D15" s="4">
        <v>0</v>
      </c>
      <c r="E15" s="4"/>
      <c r="F15" s="10">
        <f t="shared" si="0"/>
        <v>10000</v>
      </c>
      <c r="G15" s="4">
        <f>C15</f>
        <v>10000</v>
      </c>
      <c r="H15" s="4"/>
      <c r="I15" s="42" t="s">
        <v>61</v>
      </c>
      <c r="J15" s="3"/>
      <c r="K15" s="3"/>
      <c r="L15" s="5"/>
    </row>
    <row r="16" spans="1:15" ht="110.25" x14ac:dyDescent="0.25">
      <c r="A16" s="19">
        <v>15</v>
      </c>
      <c r="B16" s="3" t="s">
        <v>8</v>
      </c>
      <c r="C16" s="4">
        <v>320000</v>
      </c>
      <c r="D16" s="4">
        <v>0</v>
      </c>
      <c r="E16" s="4">
        <f t="shared" ref="E16:E20" si="1">G16</f>
        <v>320000</v>
      </c>
      <c r="F16" s="10">
        <f t="shared" si="0"/>
        <v>0</v>
      </c>
      <c r="G16" s="4">
        <v>320000</v>
      </c>
      <c r="H16" s="4"/>
      <c r="I16" s="3" t="s">
        <v>49</v>
      </c>
      <c r="J16" s="3"/>
      <c r="K16" s="3"/>
      <c r="L16" s="5"/>
      <c r="O16" s="60"/>
    </row>
    <row r="17" spans="1:12" ht="189" x14ac:dyDescent="0.25">
      <c r="A17" s="19">
        <v>16</v>
      </c>
      <c r="B17" s="9" t="s">
        <v>9</v>
      </c>
      <c r="C17" s="149">
        <v>1492260.6</v>
      </c>
      <c r="D17" s="4">
        <v>0</v>
      </c>
      <c r="E17" s="4">
        <f>G17</f>
        <v>20408.16</v>
      </c>
      <c r="F17" s="10">
        <f t="shared" si="0"/>
        <v>0</v>
      </c>
      <c r="G17" s="4">
        <v>20408.16</v>
      </c>
      <c r="H17" s="4">
        <v>1000000</v>
      </c>
      <c r="I17" s="3" t="s">
        <v>43</v>
      </c>
      <c r="J17" s="147" t="s">
        <v>30</v>
      </c>
      <c r="K17" s="22" t="s">
        <v>41</v>
      </c>
      <c r="L17" s="44" t="s">
        <v>83</v>
      </c>
    </row>
    <row r="18" spans="1:12" ht="63" x14ac:dyDescent="0.25">
      <c r="A18" s="19">
        <v>17</v>
      </c>
      <c r="B18" s="3" t="s">
        <v>25</v>
      </c>
      <c r="C18" s="149"/>
      <c r="D18" s="4">
        <v>0</v>
      </c>
      <c r="E18" s="4">
        <f t="shared" si="1"/>
        <v>0</v>
      </c>
      <c r="F18" s="10">
        <f>H18</f>
        <v>471852.44</v>
      </c>
      <c r="G18" s="4"/>
      <c r="H18" s="4">
        <v>471852.44</v>
      </c>
      <c r="I18" s="3"/>
      <c r="J18" s="148"/>
      <c r="K18" s="3" t="s">
        <v>40</v>
      </c>
      <c r="L18" s="5"/>
    </row>
    <row r="19" spans="1:12" ht="47.25" x14ac:dyDescent="0.25">
      <c r="A19" s="19">
        <v>18</v>
      </c>
      <c r="B19" s="3" t="s">
        <v>3</v>
      </c>
      <c r="C19" s="4">
        <v>8856</v>
      </c>
      <c r="D19" s="4">
        <v>0</v>
      </c>
      <c r="E19" s="4">
        <v>0</v>
      </c>
      <c r="F19" s="10">
        <f t="shared" si="0"/>
        <v>8856</v>
      </c>
      <c r="G19" s="4">
        <f>C19</f>
        <v>8856</v>
      </c>
      <c r="H19" s="4"/>
      <c r="I19" s="13" t="s">
        <v>61</v>
      </c>
      <c r="J19" s="3"/>
      <c r="K19" s="3"/>
      <c r="L19" s="44" t="s">
        <v>165</v>
      </c>
    </row>
    <row r="20" spans="1:12" ht="94.5" x14ac:dyDescent="0.25">
      <c r="A20" s="19">
        <v>19</v>
      </c>
      <c r="B20" s="23" t="s">
        <v>10</v>
      </c>
      <c r="C20" s="4">
        <v>2098816.7000000002</v>
      </c>
      <c r="D20" s="4">
        <v>0</v>
      </c>
      <c r="E20" s="4">
        <f t="shared" si="1"/>
        <v>928588.70000000019</v>
      </c>
      <c r="F20" s="10">
        <f t="shared" si="0"/>
        <v>0</v>
      </c>
      <c r="G20" s="4">
        <f>C20-H20</f>
        <v>928588.70000000019</v>
      </c>
      <c r="H20" s="4">
        <v>1170228</v>
      </c>
      <c r="I20" s="3" t="s">
        <v>50</v>
      </c>
      <c r="J20" s="3"/>
      <c r="K20" s="13"/>
      <c r="L20" s="44" t="s">
        <v>121</v>
      </c>
    </row>
    <row r="21" spans="1:12" ht="15.75" x14ac:dyDescent="0.25">
      <c r="A21" s="19">
        <v>20</v>
      </c>
      <c r="B21" s="3" t="s">
        <v>3</v>
      </c>
      <c r="C21" s="4">
        <v>23739</v>
      </c>
      <c r="D21" s="4">
        <v>0</v>
      </c>
      <c r="E21" s="4">
        <f>G21</f>
        <v>23739</v>
      </c>
      <c r="F21" s="10">
        <f t="shared" si="0"/>
        <v>0</v>
      </c>
      <c r="G21" s="4">
        <v>23739</v>
      </c>
      <c r="H21" s="4"/>
      <c r="I21" s="3" t="s">
        <v>42</v>
      </c>
      <c r="J21" s="3"/>
      <c r="K21" s="3"/>
      <c r="L21" s="44" t="s">
        <v>85</v>
      </c>
    </row>
    <row r="22" spans="1:12" ht="204.75" x14ac:dyDescent="0.25">
      <c r="A22" s="19">
        <v>21</v>
      </c>
      <c r="B22" s="3" t="s">
        <v>35</v>
      </c>
      <c r="C22" s="4">
        <f>G22+H22</f>
        <v>514758.69</v>
      </c>
      <c r="D22" s="4">
        <v>0</v>
      </c>
      <c r="E22" s="4">
        <v>0</v>
      </c>
      <c r="F22" s="10">
        <f>G22</f>
        <v>96255.69</v>
      </c>
      <c r="G22" s="4">
        <v>96255.69</v>
      </c>
      <c r="H22" s="4">
        <v>418503</v>
      </c>
      <c r="I22" s="3" t="s">
        <v>57</v>
      </c>
      <c r="J22" s="3"/>
      <c r="K22" s="3"/>
      <c r="L22" s="33" t="s">
        <v>166</v>
      </c>
    </row>
    <row r="23" spans="1:12" ht="78.75" x14ac:dyDescent="0.25">
      <c r="A23" s="19">
        <v>22</v>
      </c>
      <c r="B23" s="3" t="s">
        <v>11</v>
      </c>
      <c r="C23" s="4">
        <v>5619191.7800000003</v>
      </c>
      <c r="D23" s="4">
        <v>0</v>
      </c>
      <c r="E23" s="4">
        <v>0</v>
      </c>
      <c r="F23" s="10">
        <f t="shared" si="0"/>
        <v>1259611.1900000004</v>
      </c>
      <c r="G23" s="4">
        <f>C23-H23</f>
        <v>1259611.1900000004</v>
      </c>
      <c r="H23" s="4">
        <v>4359580.59</v>
      </c>
      <c r="I23" s="3" t="s">
        <v>58</v>
      </c>
      <c r="J23" s="3"/>
      <c r="K23" s="12" t="s">
        <v>33</v>
      </c>
      <c r="L23" s="56" t="s">
        <v>122</v>
      </c>
    </row>
    <row r="24" spans="1:12" ht="78.75" x14ac:dyDescent="0.25">
      <c r="A24" s="19">
        <v>23</v>
      </c>
      <c r="B24" s="9" t="s">
        <v>12</v>
      </c>
      <c r="C24" s="4">
        <v>1441525.34</v>
      </c>
      <c r="D24" s="4">
        <v>0</v>
      </c>
      <c r="E24" s="4">
        <v>28831</v>
      </c>
      <c r="F24" s="10">
        <f t="shared" si="0"/>
        <v>0</v>
      </c>
      <c r="G24" s="4">
        <v>28831</v>
      </c>
      <c r="H24" s="4">
        <f>C24-G24</f>
        <v>1412694.34</v>
      </c>
      <c r="I24" s="3" t="s">
        <v>51</v>
      </c>
      <c r="J24" s="3" t="s">
        <v>52</v>
      </c>
      <c r="K24" s="3" t="s">
        <v>20</v>
      </c>
      <c r="L24" s="44" t="s">
        <v>86</v>
      </c>
    </row>
    <row r="25" spans="1:12" ht="15.75" x14ac:dyDescent="0.25">
      <c r="A25" s="19">
        <v>24</v>
      </c>
      <c r="B25" s="3" t="s">
        <v>3</v>
      </c>
      <c r="C25" s="4">
        <v>33890</v>
      </c>
      <c r="D25" s="4">
        <v>0</v>
      </c>
      <c r="E25" s="4">
        <v>17329.810000000001</v>
      </c>
      <c r="F25" s="10">
        <f>C25-E25</f>
        <v>16560.189999999999</v>
      </c>
      <c r="G25" s="4">
        <f>C25</f>
        <v>33890</v>
      </c>
      <c r="H25" s="4"/>
      <c r="I25" s="13" t="s">
        <v>68</v>
      </c>
      <c r="J25" s="3"/>
      <c r="K25" s="3"/>
      <c r="L25" s="44" t="s">
        <v>87</v>
      </c>
    </row>
    <row r="26" spans="1:12" ht="63" x14ac:dyDescent="0.25">
      <c r="A26" s="19">
        <v>25</v>
      </c>
      <c r="B26" s="3" t="s">
        <v>34</v>
      </c>
      <c r="C26" s="6">
        <v>92250</v>
      </c>
      <c r="D26" s="4">
        <v>0</v>
      </c>
      <c r="E26" s="4">
        <f>0.2*C26</f>
        <v>18450</v>
      </c>
      <c r="F26" s="10">
        <v>0</v>
      </c>
      <c r="G26" s="6">
        <v>0</v>
      </c>
      <c r="H26" s="4">
        <f>C26-E26</f>
        <v>73800</v>
      </c>
      <c r="I26" s="3" t="s">
        <v>53</v>
      </c>
      <c r="J26" s="3"/>
      <c r="K26" s="3"/>
      <c r="L26" s="44" t="s">
        <v>123</v>
      </c>
    </row>
    <row r="27" spans="1:12" ht="150" x14ac:dyDescent="0.25">
      <c r="A27" s="19">
        <v>26</v>
      </c>
      <c r="B27" s="29" t="s">
        <v>97</v>
      </c>
      <c r="C27" s="30">
        <v>1028688.25</v>
      </c>
      <c r="D27" s="30">
        <v>0</v>
      </c>
      <c r="E27" s="30">
        <f>G27</f>
        <v>346688.25</v>
      </c>
      <c r="F27" s="30">
        <f>G27-E27</f>
        <v>0</v>
      </c>
      <c r="G27" s="30">
        <f>C27-H27</f>
        <v>346688.25</v>
      </c>
      <c r="H27" s="31">
        <v>682000</v>
      </c>
      <c r="I27" s="43" t="s">
        <v>44</v>
      </c>
      <c r="J27" s="32"/>
      <c r="K27" s="32"/>
      <c r="L27" s="44" t="s">
        <v>88</v>
      </c>
    </row>
    <row r="28" spans="1:12" ht="78.75" x14ac:dyDescent="0.25">
      <c r="A28" s="19">
        <v>27</v>
      </c>
      <c r="B28" s="23" t="s">
        <v>54</v>
      </c>
      <c r="C28" s="36">
        <v>1846936.39</v>
      </c>
      <c r="D28" s="4"/>
      <c r="E28" s="4"/>
      <c r="F28" s="10"/>
      <c r="G28" s="4"/>
      <c r="H28" s="4" t="s">
        <v>55</v>
      </c>
      <c r="I28" s="13" t="s">
        <v>115</v>
      </c>
      <c r="J28" s="3"/>
      <c r="K28" s="3"/>
      <c r="L28" s="13" t="s">
        <v>111</v>
      </c>
    </row>
    <row r="29" spans="1:12" ht="78.75" x14ac:dyDescent="0.25">
      <c r="A29" s="19">
        <v>28</v>
      </c>
      <c r="B29" s="3" t="s">
        <v>63</v>
      </c>
      <c r="C29" s="4">
        <v>36900</v>
      </c>
      <c r="D29" s="4"/>
      <c r="E29" s="4">
        <v>18900</v>
      </c>
      <c r="F29" s="10">
        <v>0</v>
      </c>
      <c r="G29" s="4">
        <f>E29</f>
        <v>18900</v>
      </c>
      <c r="H29" s="4">
        <f>C29-G29</f>
        <v>18000</v>
      </c>
      <c r="I29" s="13" t="s">
        <v>89</v>
      </c>
      <c r="J29" s="13"/>
      <c r="K29" s="3"/>
      <c r="L29" s="13" t="s">
        <v>112</v>
      </c>
    </row>
    <row r="30" spans="1:12" ht="94.5" x14ac:dyDescent="0.25">
      <c r="A30" s="19">
        <v>29</v>
      </c>
      <c r="B30" s="3" t="s">
        <v>62</v>
      </c>
      <c r="C30" s="4">
        <v>85714</v>
      </c>
      <c r="D30" s="4"/>
      <c r="E30" s="4">
        <v>25714.2</v>
      </c>
      <c r="F30" s="10">
        <v>0</v>
      </c>
      <c r="G30" s="4">
        <f>E30</f>
        <v>25714.2</v>
      </c>
      <c r="H30" s="4">
        <f>C30-E30</f>
        <v>59999.8</v>
      </c>
      <c r="I30" s="13" t="s">
        <v>89</v>
      </c>
      <c r="J30" s="13"/>
      <c r="K30" s="3"/>
      <c r="L30" s="13" t="s">
        <v>113</v>
      </c>
    </row>
    <row r="31" spans="1:12" ht="110.25" x14ac:dyDescent="0.25">
      <c r="A31" s="19"/>
      <c r="B31" s="13" t="s">
        <v>131</v>
      </c>
      <c r="C31" s="14">
        <v>154192.79999999999</v>
      </c>
      <c r="D31" s="14"/>
      <c r="E31" s="14"/>
      <c r="F31" s="39">
        <v>31609.8</v>
      </c>
      <c r="G31" s="39">
        <v>31609.8</v>
      </c>
      <c r="H31" s="14">
        <v>122583</v>
      </c>
      <c r="I31" s="35"/>
      <c r="J31" s="35"/>
      <c r="K31" s="35"/>
      <c r="L31" s="13" t="s">
        <v>146</v>
      </c>
    </row>
    <row r="32" spans="1:12" ht="63" x14ac:dyDescent="0.25">
      <c r="A32" s="19">
        <v>30</v>
      </c>
      <c r="B32" s="3" t="s">
        <v>64</v>
      </c>
      <c r="C32" s="4">
        <f>E32+H32</f>
        <v>103231.69</v>
      </c>
      <c r="D32" s="4"/>
      <c r="E32" s="4">
        <v>20646.34</v>
      </c>
      <c r="F32" s="10">
        <v>0</v>
      </c>
      <c r="G32" s="4">
        <f>E32</f>
        <v>20646.34</v>
      </c>
      <c r="H32" s="4">
        <v>82585.350000000006</v>
      </c>
      <c r="I32" s="13" t="s">
        <v>90</v>
      </c>
      <c r="J32" s="35"/>
      <c r="K32" s="3"/>
      <c r="L32" s="13" t="s">
        <v>124</v>
      </c>
    </row>
    <row r="33" spans="1:12" ht="362.25" x14ac:dyDescent="0.25">
      <c r="A33" s="19">
        <v>31</v>
      </c>
      <c r="B33" s="3" t="s">
        <v>67</v>
      </c>
      <c r="C33" s="4">
        <v>160000</v>
      </c>
      <c r="D33" s="4"/>
      <c r="E33" s="4">
        <v>0</v>
      </c>
      <c r="F33" s="10">
        <v>80000</v>
      </c>
      <c r="G33" s="4">
        <v>80000</v>
      </c>
      <c r="H33" s="4">
        <v>80000</v>
      </c>
      <c r="I33" s="13" t="s">
        <v>65</v>
      </c>
      <c r="J33" s="13" t="s">
        <v>66</v>
      </c>
      <c r="K33" s="3"/>
      <c r="L33" s="3"/>
    </row>
    <row r="34" spans="1:12" ht="78.75" x14ac:dyDescent="0.25">
      <c r="A34" s="19">
        <v>32</v>
      </c>
      <c r="B34" s="3" t="s">
        <v>125</v>
      </c>
      <c r="C34" s="4">
        <v>3999900</v>
      </c>
      <c r="D34" s="4"/>
      <c r="E34" s="4"/>
      <c r="F34" s="10"/>
      <c r="G34" s="4">
        <v>599985</v>
      </c>
      <c r="H34" s="4">
        <f>C34-G34</f>
        <v>3399915</v>
      </c>
      <c r="I34" s="13" t="s">
        <v>70</v>
      </c>
      <c r="J34" s="13"/>
      <c r="K34" s="3"/>
      <c r="L34" s="13" t="s">
        <v>69</v>
      </c>
    </row>
    <row r="35" spans="1:12" ht="47.25" x14ac:dyDescent="0.25">
      <c r="A35" s="19">
        <v>33</v>
      </c>
      <c r="B35" s="3" t="s">
        <v>72</v>
      </c>
      <c r="C35" s="4">
        <v>70110</v>
      </c>
      <c r="D35" s="4"/>
      <c r="E35" s="4">
        <v>70110</v>
      </c>
      <c r="F35" s="10"/>
      <c r="G35" s="4"/>
      <c r="H35" s="4">
        <v>0</v>
      </c>
      <c r="I35" s="13" t="s">
        <v>91</v>
      </c>
      <c r="J35" s="13"/>
      <c r="K35" s="3"/>
      <c r="L35" s="13" t="s">
        <v>92</v>
      </c>
    </row>
    <row r="36" spans="1:12" ht="31.5" x14ac:dyDescent="0.25">
      <c r="A36" s="19">
        <v>34</v>
      </c>
      <c r="B36" s="3" t="s">
        <v>73</v>
      </c>
      <c r="C36" s="4">
        <v>79785</v>
      </c>
      <c r="D36" s="4"/>
      <c r="E36" s="4">
        <v>79785</v>
      </c>
      <c r="F36" s="10"/>
      <c r="G36" s="4"/>
      <c r="H36" s="4">
        <v>0</v>
      </c>
      <c r="I36" s="3" t="s">
        <v>89</v>
      </c>
      <c r="J36" s="3"/>
      <c r="K36" s="3"/>
      <c r="L36" s="13" t="s">
        <v>92</v>
      </c>
    </row>
    <row r="37" spans="1:12" ht="31.5" x14ac:dyDescent="0.25">
      <c r="A37" s="19">
        <v>35</v>
      </c>
      <c r="B37" s="3" t="s">
        <v>74</v>
      </c>
      <c r="C37" s="4">
        <f>E37+H37</f>
        <v>31250</v>
      </c>
      <c r="D37" s="4"/>
      <c r="E37" s="4">
        <v>6250</v>
      </c>
      <c r="F37" s="10"/>
      <c r="G37" s="4"/>
      <c r="H37" s="4">
        <v>25000</v>
      </c>
      <c r="I37" s="3" t="s">
        <v>89</v>
      </c>
      <c r="J37" s="3"/>
      <c r="K37" s="3"/>
      <c r="L37" s="13" t="s">
        <v>92</v>
      </c>
    </row>
    <row r="38" spans="1:12" ht="78.75" x14ac:dyDescent="0.25">
      <c r="A38" s="19">
        <v>36</v>
      </c>
      <c r="B38" s="3" t="s">
        <v>94</v>
      </c>
      <c r="C38" s="4">
        <v>10625</v>
      </c>
      <c r="D38" s="4"/>
      <c r="E38" s="4"/>
      <c r="F38" s="10">
        <v>2125</v>
      </c>
      <c r="G38" s="4">
        <v>2125</v>
      </c>
      <c r="H38" s="4">
        <v>8500</v>
      </c>
      <c r="I38" s="13" t="s">
        <v>102</v>
      </c>
      <c r="J38" s="3"/>
      <c r="K38" s="3"/>
      <c r="L38" s="13" t="s">
        <v>147</v>
      </c>
    </row>
    <row r="39" spans="1:12" ht="31.5" x14ac:dyDescent="0.25">
      <c r="A39" s="19"/>
      <c r="B39" s="3" t="s">
        <v>126</v>
      </c>
      <c r="C39" s="4">
        <v>10632.92</v>
      </c>
      <c r="D39" s="4"/>
      <c r="E39" s="4"/>
      <c r="F39" s="10">
        <v>2132.92</v>
      </c>
      <c r="G39" s="4">
        <v>2132.92</v>
      </c>
      <c r="H39" s="4">
        <v>8500</v>
      </c>
      <c r="I39" s="13"/>
      <c r="J39" s="3"/>
      <c r="K39" s="3"/>
      <c r="L39" s="13" t="s">
        <v>127</v>
      </c>
    </row>
    <row r="40" spans="1:12" ht="110.25" x14ac:dyDescent="0.25">
      <c r="A40" s="19">
        <v>37</v>
      </c>
      <c r="B40" s="3" t="s">
        <v>95</v>
      </c>
      <c r="C40" s="4">
        <v>153278</v>
      </c>
      <c r="D40" s="4"/>
      <c r="E40" s="4"/>
      <c r="F40" s="10">
        <v>0</v>
      </c>
      <c r="G40" s="4">
        <v>0</v>
      </c>
      <c r="H40" s="4">
        <f>C40</f>
        <v>153278</v>
      </c>
      <c r="I40" s="13" t="s">
        <v>101</v>
      </c>
      <c r="J40" s="3"/>
      <c r="K40" s="3"/>
      <c r="L40" s="13" t="s">
        <v>167</v>
      </c>
    </row>
    <row r="41" spans="1:12" ht="94.5" x14ac:dyDescent="0.25">
      <c r="A41" s="19"/>
      <c r="B41" s="3" t="s">
        <v>95</v>
      </c>
      <c r="C41" s="4">
        <v>153278</v>
      </c>
      <c r="D41" s="4"/>
      <c r="E41" s="4"/>
      <c r="F41" s="10">
        <v>0</v>
      </c>
      <c r="G41" s="4">
        <v>0</v>
      </c>
      <c r="H41" s="4">
        <f>C41</f>
        <v>153278</v>
      </c>
      <c r="I41" s="13" t="s">
        <v>101</v>
      </c>
      <c r="J41" s="3"/>
      <c r="K41" s="3"/>
      <c r="L41" s="13" t="s">
        <v>168</v>
      </c>
    </row>
    <row r="42" spans="1:12" ht="110.25" x14ac:dyDescent="0.25">
      <c r="A42" s="19"/>
      <c r="B42" s="3" t="s">
        <v>132</v>
      </c>
      <c r="C42" s="4"/>
      <c r="D42" s="4"/>
      <c r="E42" s="4"/>
      <c r="F42" s="10"/>
      <c r="G42" s="4"/>
      <c r="H42" s="4"/>
      <c r="I42" s="42" t="s">
        <v>145</v>
      </c>
      <c r="J42" s="3"/>
      <c r="K42" s="3"/>
      <c r="L42" s="13" t="s">
        <v>169</v>
      </c>
    </row>
    <row r="43" spans="1:12" ht="110.25" x14ac:dyDescent="0.25">
      <c r="A43" s="19">
        <v>38</v>
      </c>
      <c r="B43" s="3" t="s">
        <v>103</v>
      </c>
      <c r="C43" s="4">
        <v>100000</v>
      </c>
      <c r="D43" s="4"/>
      <c r="E43" s="4"/>
      <c r="F43" s="10">
        <v>0</v>
      </c>
      <c r="G43" s="4">
        <v>0</v>
      </c>
      <c r="H43" s="4" t="s">
        <v>104</v>
      </c>
      <c r="I43" s="13" t="s">
        <v>105</v>
      </c>
      <c r="J43" s="3"/>
      <c r="K43" s="3"/>
      <c r="L43" s="13" t="s">
        <v>170</v>
      </c>
    </row>
    <row r="44" spans="1:12" ht="110.25" x14ac:dyDescent="0.25">
      <c r="A44" s="19">
        <v>39</v>
      </c>
      <c r="B44" s="3" t="s">
        <v>129</v>
      </c>
      <c r="C44" s="14">
        <v>3111900</v>
      </c>
      <c r="D44" s="14"/>
      <c r="E44" s="14"/>
      <c r="F44" s="39">
        <f>C44-H44</f>
        <v>581900</v>
      </c>
      <c r="G44" s="14">
        <f>F44</f>
        <v>581900</v>
      </c>
      <c r="H44" s="14">
        <f>C44/1.23</f>
        <v>2530000</v>
      </c>
      <c r="I44" s="13" t="s">
        <v>110</v>
      </c>
      <c r="J44" s="3"/>
      <c r="K44" s="3"/>
      <c r="L44" s="13" t="s">
        <v>171</v>
      </c>
    </row>
    <row r="45" spans="1:12" ht="15.75" x14ac:dyDescent="0.25">
      <c r="A45" s="19"/>
      <c r="B45" s="3" t="s">
        <v>3</v>
      </c>
      <c r="C45" s="4"/>
      <c r="D45" s="4"/>
      <c r="E45" s="4"/>
      <c r="F45" s="10"/>
      <c r="G45" s="4"/>
      <c r="H45" s="4"/>
      <c r="I45" s="13"/>
      <c r="J45" s="3"/>
      <c r="K45" s="3"/>
      <c r="L45" s="13" t="s">
        <v>130</v>
      </c>
    </row>
    <row r="46" spans="1:12" ht="94.5" x14ac:dyDescent="0.25">
      <c r="A46" s="19">
        <v>40</v>
      </c>
      <c r="B46" s="3" t="s">
        <v>28</v>
      </c>
      <c r="C46" s="4">
        <v>102997.4</v>
      </c>
      <c r="D46" s="4"/>
      <c r="E46" s="4"/>
      <c r="F46" s="10">
        <v>10299.74</v>
      </c>
      <c r="G46" s="10">
        <v>10299.74</v>
      </c>
      <c r="H46" s="4">
        <f>C46-F46</f>
        <v>92697.659999999989</v>
      </c>
      <c r="I46" s="35"/>
      <c r="J46" s="3"/>
      <c r="K46" s="3"/>
      <c r="L46" s="13" t="s">
        <v>133</v>
      </c>
    </row>
    <row r="47" spans="1:12" ht="110.25" x14ac:dyDescent="0.25">
      <c r="A47" s="19"/>
      <c r="B47" s="3" t="s">
        <v>136</v>
      </c>
      <c r="C47" s="4"/>
      <c r="D47" s="4"/>
      <c r="E47" s="4"/>
      <c r="F47" s="10"/>
      <c r="G47" s="10"/>
      <c r="H47" s="4"/>
      <c r="I47" s="13" t="s">
        <v>105</v>
      </c>
      <c r="J47" s="13"/>
      <c r="K47" s="13"/>
      <c r="L47" s="13" t="s">
        <v>172</v>
      </c>
    </row>
    <row r="48" spans="1:12" ht="110.25" x14ac:dyDescent="0.25">
      <c r="A48" s="19"/>
      <c r="B48" s="3" t="s">
        <v>134</v>
      </c>
      <c r="C48" s="4"/>
      <c r="D48" s="4"/>
      <c r="E48" s="4"/>
      <c r="F48" s="10"/>
      <c r="G48" s="10"/>
      <c r="H48" s="4"/>
      <c r="I48" s="13"/>
      <c r="J48" s="13"/>
      <c r="K48" s="13"/>
      <c r="L48" s="13" t="s">
        <v>173</v>
      </c>
    </row>
    <row r="49" spans="1:13" ht="409.5" customHeight="1" x14ac:dyDescent="0.25">
      <c r="A49" s="19"/>
      <c r="B49" s="3" t="s">
        <v>139</v>
      </c>
      <c r="C49" s="4"/>
      <c r="D49" s="4"/>
      <c r="E49" s="4"/>
      <c r="F49" s="10"/>
      <c r="G49" s="10"/>
      <c r="H49" s="4">
        <v>40000</v>
      </c>
      <c r="I49" s="35"/>
      <c r="J49" s="3"/>
      <c r="K49" s="3"/>
      <c r="L49" s="13" t="s">
        <v>148</v>
      </c>
      <c r="M49" s="35"/>
    </row>
    <row r="50" spans="1:13" ht="63" x14ac:dyDescent="0.25">
      <c r="A50" s="19"/>
      <c r="B50" s="3" t="s">
        <v>143</v>
      </c>
      <c r="C50" s="4">
        <v>338655.9</v>
      </c>
      <c r="D50" s="4"/>
      <c r="E50" s="4"/>
      <c r="F50" s="10">
        <f>C50-H50</f>
        <v>38655.900000000023</v>
      </c>
      <c r="G50" s="10">
        <f>F50</f>
        <v>38655.900000000023</v>
      </c>
      <c r="H50" s="4">
        <v>300000</v>
      </c>
      <c r="I50" s="35"/>
      <c r="J50" s="3"/>
      <c r="K50" s="3"/>
      <c r="L50" s="13" t="s">
        <v>149</v>
      </c>
    </row>
    <row r="51" spans="1:13" ht="126" x14ac:dyDescent="0.25">
      <c r="A51" s="19"/>
      <c r="B51" s="3" t="s">
        <v>140</v>
      </c>
      <c r="C51" s="4">
        <v>6619122.79</v>
      </c>
      <c r="D51" s="4"/>
      <c r="E51" s="4"/>
      <c r="F51" s="10">
        <v>1323824.79</v>
      </c>
      <c r="G51" s="10">
        <v>1323824.79</v>
      </c>
      <c r="H51" s="4">
        <f>C51-F51</f>
        <v>5295298</v>
      </c>
      <c r="I51" s="40"/>
      <c r="J51" s="3"/>
      <c r="K51" s="3"/>
      <c r="L51" s="13" t="s">
        <v>174</v>
      </c>
    </row>
    <row r="52" spans="1:13" ht="94.5" x14ac:dyDescent="0.25">
      <c r="A52" s="19">
        <v>41</v>
      </c>
      <c r="B52" s="3" t="s">
        <v>99</v>
      </c>
      <c r="C52" s="4">
        <v>1173297</v>
      </c>
      <c r="D52" s="4"/>
      <c r="E52" s="4"/>
      <c r="F52" s="10">
        <v>473297</v>
      </c>
      <c r="G52" s="4">
        <f>F52</f>
        <v>473297</v>
      </c>
      <c r="H52" s="4">
        <v>700000</v>
      </c>
      <c r="I52" s="13" t="s">
        <v>100</v>
      </c>
      <c r="J52" s="3"/>
      <c r="K52" s="3"/>
      <c r="L52" s="54" t="s">
        <v>150</v>
      </c>
    </row>
    <row r="53" spans="1:13" ht="110.25" x14ac:dyDescent="0.25">
      <c r="A53" s="58">
        <v>42</v>
      </c>
      <c r="B53" s="3" t="s">
        <v>155</v>
      </c>
      <c r="C53" s="4">
        <v>43050</v>
      </c>
      <c r="D53" s="4"/>
      <c r="E53" s="4"/>
      <c r="F53" s="10"/>
      <c r="G53" s="4">
        <v>26691</v>
      </c>
      <c r="H53" s="4">
        <v>16359</v>
      </c>
      <c r="I53" s="13" t="s">
        <v>156</v>
      </c>
      <c r="J53" s="3"/>
      <c r="K53" s="3"/>
      <c r="L53" s="54" t="s">
        <v>157</v>
      </c>
    </row>
    <row r="54" spans="1:13" ht="110.25" x14ac:dyDescent="0.25">
      <c r="A54" s="57">
        <v>43</v>
      </c>
      <c r="B54" s="3" t="s">
        <v>151</v>
      </c>
      <c r="C54" s="4">
        <v>330747</v>
      </c>
      <c r="D54" s="4"/>
      <c r="E54" s="4"/>
      <c r="F54" s="10"/>
      <c r="G54" s="4">
        <v>165374</v>
      </c>
      <c r="H54" s="4">
        <f>G54-1</f>
        <v>165373</v>
      </c>
      <c r="I54" s="13" t="s">
        <v>152</v>
      </c>
      <c r="J54" s="3"/>
      <c r="K54" s="3"/>
      <c r="L54" s="54" t="s">
        <v>160</v>
      </c>
    </row>
    <row r="55" spans="1:13" ht="126" x14ac:dyDescent="0.25">
      <c r="A55" s="57">
        <v>44</v>
      </c>
      <c r="B55" s="3" t="s">
        <v>158</v>
      </c>
      <c r="C55" s="4"/>
      <c r="D55" s="4"/>
      <c r="E55" s="4"/>
      <c r="F55" s="10"/>
      <c r="G55" s="4"/>
      <c r="H55" s="4"/>
      <c r="I55" s="13" t="s">
        <v>159</v>
      </c>
      <c r="J55" s="3"/>
      <c r="K55" s="3"/>
      <c r="L55" s="55" t="s">
        <v>176</v>
      </c>
    </row>
    <row r="56" spans="1:13" ht="47.25" x14ac:dyDescent="0.25">
      <c r="A56" s="57">
        <v>45</v>
      </c>
      <c r="B56" s="3" t="s">
        <v>153</v>
      </c>
      <c r="C56" s="4"/>
      <c r="D56" s="4"/>
      <c r="E56" s="4"/>
      <c r="F56" s="10"/>
      <c r="G56" s="4"/>
      <c r="H56" s="4"/>
      <c r="I56" s="13"/>
      <c r="J56" s="3"/>
      <c r="K56" s="3"/>
      <c r="L56" s="54" t="s">
        <v>154</v>
      </c>
    </row>
    <row r="57" spans="1:13" ht="157.5" x14ac:dyDescent="0.25">
      <c r="A57" s="21"/>
      <c r="B57" s="3" t="s">
        <v>175</v>
      </c>
      <c r="C57" s="4">
        <v>7880</v>
      </c>
      <c r="D57" s="4"/>
      <c r="E57" s="4"/>
      <c r="F57" s="10"/>
      <c r="G57" s="4">
        <v>880</v>
      </c>
      <c r="H57" s="4">
        <v>7000</v>
      </c>
      <c r="I57" s="13"/>
      <c r="J57" s="3"/>
      <c r="K57" s="3"/>
      <c r="L57" s="55" t="s">
        <v>177</v>
      </c>
    </row>
    <row r="58" spans="1:13" ht="157.5" x14ac:dyDescent="0.25">
      <c r="A58" s="21"/>
      <c r="B58" s="3" t="s">
        <v>178</v>
      </c>
      <c r="C58" s="4">
        <v>20000</v>
      </c>
      <c r="D58" s="4"/>
      <c r="E58" s="4"/>
      <c r="F58" s="10"/>
      <c r="G58" s="4"/>
      <c r="H58" s="4">
        <v>20000</v>
      </c>
      <c r="I58" s="13"/>
      <c r="J58" s="3"/>
      <c r="K58" s="3"/>
      <c r="L58" s="55" t="s">
        <v>179</v>
      </c>
    </row>
    <row r="59" spans="1:13" ht="16.5" thickBot="1" x14ac:dyDescent="0.3">
      <c r="A59" s="25"/>
      <c r="B59" s="26"/>
      <c r="C59" s="26"/>
      <c r="D59" s="26"/>
      <c r="E59" s="37">
        <f>SUM(E2:E52)</f>
        <v>6428557.0599999996</v>
      </c>
      <c r="F59" s="37">
        <f>SUM(F2:F52)</f>
        <v>5168453.68</v>
      </c>
      <c r="G59" s="26"/>
      <c r="H59" s="27"/>
      <c r="I59" s="27"/>
      <c r="J59" s="27"/>
      <c r="K59" s="27"/>
      <c r="L59" s="28"/>
    </row>
    <row r="60" spans="1:13" x14ac:dyDescent="0.25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</row>
    <row r="61" spans="1:13" x14ac:dyDescent="0.25">
      <c r="A61" s="1"/>
      <c r="B61" s="2"/>
      <c r="C61" s="1"/>
      <c r="D61" s="1"/>
      <c r="E61" s="1"/>
      <c r="F61" s="1"/>
      <c r="G61" s="1"/>
      <c r="H61" s="2"/>
      <c r="I61" s="2"/>
      <c r="J61" s="2"/>
      <c r="K61" s="2"/>
      <c r="L61" s="2"/>
    </row>
    <row r="62" spans="1:13" x14ac:dyDescent="0.25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</row>
  </sheetData>
  <mergeCells count="2">
    <mergeCell ref="C17:C18"/>
    <mergeCell ref="J17:J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zoomScaleNormal="100" workbookViewId="0">
      <pane ySplit="1" topLeftCell="A58" activePane="bottomLeft" state="frozen"/>
      <selection activeCell="B1" sqref="B1"/>
      <selection pane="bottomLeft" activeCell="M58" sqref="A1:M61"/>
    </sheetView>
  </sheetViews>
  <sheetFormatPr defaultRowHeight="15" x14ac:dyDescent="0.25"/>
  <cols>
    <col min="2" max="2" width="27.85546875" bestFit="1" customWidth="1"/>
    <col min="3" max="3" width="19" customWidth="1"/>
    <col min="4" max="4" width="16.42578125" customWidth="1"/>
    <col min="5" max="5" width="16.85546875" customWidth="1"/>
    <col min="6" max="7" width="18.28515625" customWidth="1"/>
    <col min="8" max="8" width="14.28515625" bestFit="1" customWidth="1"/>
    <col min="9" max="9" width="15.7109375" bestFit="1" customWidth="1"/>
    <col min="10" max="10" width="32.7109375" customWidth="1"/>
    <col min="11" max="11" width="18.28515625" customWidth="1"/>
    <col min="12" max="12" width="27.28515625" customWidth="1"/>
    <col min="13" max="13" width="51.28515625" customWidth="1"/>
    <col min="14" max="14" width="36.140625" customWidth="1"/>
    <col min="16" max="16" width="18.28515625" customWidth="1"/>
  </cols>
  <sheetData>
    <row r="1" spans="1:16" ht="47.25" x14ac:dyDescent="0.25">
      <c r="A1" s="15" t="s">
        <v>27</v>
      </c>
      <c r="B1" s="16" t="s">
        <v>26</v>
      </c>
      <c r="C1" s="17" t="s">
        <v>17</v>
      </c>
      <c r="D1" s="17" t="s">
        <v>39</v>
      </c>
      <c r="E1" s="17" t="s">
        <v>37</v>
      </c>
      <c r="F1" s="17" t="s">
        <v>38</v>
      </c>
      <c r="G1" s="17" t="s">
        <v>184</v>
      </c>
      <c r="H1" s="16" t="s">
        <v>18</v>
      </c>
      <c r="I1" s="17" t="s">
        <v>19</v>
      </c>
      <c r="J1" s="17" t="s">
        <v>13</v>
      </c>
      <c r="K1" s="17" t="s">
        <v>14</v>
      </c>
      <c r="L1" s="17" t="s">
        <v>15</v>
      </c>
      <c r="M1" s="18" t="s">
        <v>36</v>
      </c>
    </row>
    <row r="2" spans="1:16" ht="157.5" x14ac:dyDescent="0.25">
      <c r="A2" s="19">
        <v>1</v>
      </c>
      <c r="B2" s="9" t="s">
        <v>0</v>
      </c>
      <c r="C2" s="10">
        <v>14741550</v>
      </c>
      <c r="D2" s="10">
        <v>737077.5</v>
      </c>
      <c r="E2" s="4">
        <v>4204472.5</v>
      </c>
      <c r="F2" s="10">
        <v>0</v>
      </c>
      <c r="G2" s="10"/>
      <c r="H2" s="10">
        <f>D2+E2+F2</f>
        <v>4941550</v>
      </c>
      <c r="I2" s="10">
        <f>3166302.5+6633697.5</f>
        <v>9800000</v>
      </c>
      <c r="J2" s="3" t="s">
        <v>29</v>
      </c>
      <c r="K2" s="3" t="s">
        <v>45</v>
      </c>
      <c r="L2" s="3" t="s">
        <v>20</v>
      </c>
      <c r="M2" s="44" t="s">
        <v>161</v>
      </c>
    </row>
    <row r="3" spans="1:16" ht="63" x14ac:dyDescent="0.25">
      <c r="A3" s="19">
        <v>2</v>
      </c>
      <c r="B3" s="11" t="s">
        <v>1</v>
      </c>
      <c r="C3" s="10">
        <v>106395</v>
      </c>
      <c r="D3" s="10">
        <v>0</v>
      </c>
      <c r="E3" s="4">
        <f>0.5*H3</f>
        <v>53197.5</v>
      </c>
      <c r="F3" s="10">
        <f>H3-E3</f>
        <v>53197.5</v>
      </c>
      <c r="G3" s="10"/>
      <c r="H3" s="10">
        <v>106395</v>
      </c>
      <c r="I3" s="10">
        <v>0</v>
      </c>
      <c r="J3" s="3" t="s">
        <v>29</v>
      </c>
      <c r="K3" s="3"/>
      <c r="L3" s="3"/>
      <c r="M3" s="33"/>
    </row>
    <row r="4" spans="1:16" ht="63" x14ac:dyDescent="0.25">
      <c r="A4" s="19">
        <v>3</v>
      </c>
      <c r="B4" s="9" t="s">
        <v>2</v>
      </c>
      <c r="C4" s="10">
        <v>1448302.61</v>
      </c>
      <c r="D4" s="10">
        <v>0</v>
      </c>
      <c r="E4" s="4">
        <f>H4</f>
        <v>28966.06</v>
      </c>
      <c r="F4" s="10">
        <f t="shared" ref="F4:F24" si="0">H4-E4</f>
        <v>0</v>
      </c>
      <c r="G4" s="10"/>
      <c r="H4" s="10">
        <v>28966.06</v>
      </c>
      <c r="I4" s="10">
        <v>1419336.55</v>
      </c>
      <c r="J4" s="3" t="s">
        <v>29</v>
      </c>
      <c r="K4" s="12" t="s">
        <v>22</v>
      </c>
      <c r="L4" s="3" t="s">
        <v>21</v>
      </c>
      <c r="M4" s="33" t="s">
        <v>180</v>
      </c>
    </row>
    <row r="5" spans="1:16" ht="31.5" x14ac:dyDescent="0.25">
      <c r="A5" s="19">
        <v>4</v>
      </c>
      <c r="B5" s="3" t="s">
        <v>3</v>
      </c>
      <c r="C5" s="4">
        <v>15990</v>
      </c>
      <c r="D5" s="4">
        <v>0</v>
      </c>
      <c r="E5" s="4">
        <f>H5</f>
        <v>15990</v>
      </c>
      <c r="F5" s="10">
        <f t="shared" si="0"/>
        <v>0</v>
      </c>
      <c r="G5" s="10"/>
      <c r="H5" s="4">
        <v>15990</v>
      </c>
      <c r="I5" s="4">
        <v>0</v>
      </c>
      <c r="J5" s="3" t="s">
        <v>29</v>
      </c>
      <c r="K5" s="3"/>
      <c r="L5" s="3"/>
      <c r="M5" s="33"/>
    </row>
    <row r="6" spans="1:16" ht="94.5" x14ac:dyDescent="0.25">
      <c r="A6" s="19">
        <v>5</v>
      </c>
      <c r="B6" s="9" t="s">
        <v>4</v>
      </c>
      <c r="C6" s="4">
        <v>112266.16</v>
      </c>
      <c r="D6" s="4">
        <v>0</v>
      </c>
      <c r="E6" s="4">
        <f>H6</f>
        <v>20408.16</v>
      </c>
      <c r="F6" s="10">
        <f t="shared" si="0"/>
        <v>0</v>
      </c>
      <c r="G6" s="10"/>
      <c r="H6" s="4">
        <v>20408.16</v>
      </c>
      <c r="I6" s="4">
        <v>1000000</v>
      </c>
      <c r="J6" s="3" t="s">
        <v>29</v>
      </c>
      <c r="K6" s="3" t="s">
        <v>46</v>
      </c>
      <c r="L6" s="3" t="s">
        <v>20</v>
      </c>
      <c r="M6" s="5" t="s">
        <v>162</v>
      </c>
    </row>
    <row r="7" spans="1:16" ht="31.5" x14ac:dyDescent="0.25">
      <c r="A7" s="19">
        <v>6</v>
      </c>
      <c r="B7" s="3" t="s">
        <v>5</v>
      </c>
      <c r="C7" s="4">
        <v>25000</v>
      </c>
      <c r="D7" s="4">
        <v>0</v>
      </c>
      <c r="E7" s="4">
        <v>0</v>
      </c>
      <c r="F7" s="10">
        <f t="shared" si="0"/>
        <v>25000</v>
      </c>
      <c r="G7" s="10"/>
      <c r="H7" s="4">
        <f>C7</f>
        <v>25000</v>
      </c>
      <c r="I7" s="4"/>
      <c r="J7" s="3" t="s">
        <v>29</v>
      </c>
      <c r="K7" s="3"/>
      <c r="L7" s="3"/>
      <c r="M7" s="44" t="s">
        <v>117</v>
      </c>
    </row>
    <row r="8" spans="1:16" ht="78.75" x14ac:dyDescent="0.25">
      <c r="A8" s="19">
        <v>7</v>
      </c>
      <c r="B8" s="9" t="s">
        <v>24</v>
      </c>
      <c r="C8" s="4">
        <v>4885500</v>
      </c>
      <c r="D8" s="4">
        <v>0</v>
      </c>
      <c r="E8" s="4">
        <v>0</v>
      </c>
      <c r="F8" s="10">
        <f>H8</f>
        <v>488550</v>
      </c>
      <c r="G8" s="10"/>
      <c r="H8" s="4">
        <v>488550</v>
      </c>
      <c r="I8" s="4">
        <f>C8-H8</f>
        <v>4396950</v>
      </c>
      <c r="J8" s="42" t="s">
        <v>29</v>
      </c>
      <c r="K8" s="3" t="s">
        <v>47</v>
      </c>
      <c r="L8" s="3" t="s">
        <v>20</v>
      </c>
      <c r="M8" s="44" t="s">
        <v>163</v>
      </c>
    </row>
    <row r="9" spans="1:16" ht="15.75" x14ac:dyDescent="0.25">
      <c r="A9" s="19">
        <v>8</v>
      </c>
      <c r="B9" s="3" t="s">
        <v>5</v>
      </c>
      <c r="C9" s="4">
        <v>34756</v>
      </c>
      <c r="D9" s="4">
        <v>0</v>
      </c>
      <c r="E9" s="4">
        <v>0</v>
      </c>
      <c r="F9" s="10">
        <f t="shared" si="0"/>
        <v>34756</v>
      </c>
      <c r="G9" s="10"/>
      <c r="H9" s="4">
        <f>C9</f>
        <v>34756</v>
      </c>
      <c r="I9" s="4"/>
      <c r="J9" s="13" t="s">
        <v>118</v>
      </c>
      <c r="K9" s="3"/>
      <c r="L9" s="3"/>
      <c r="M9" s="44" t="s">
        <v>117</v>
      </c>
    </row>
    <row r="10" spans="1:16" ht="78.75" x14ac:dyDescent="0.25">
      <c r="A10" s="19">
        <v>9</v>
      </c>
      <c r="B10" s="9" t="s">
        <v>6</v>
      </c>
      <c r="C10" s="14">
        <v>1090000</v>
      </c>
      <c r="D10" s="14">
        <v>0</v>
      </c>
      <c r="E10" s="14">
        <v>109000</v>
      </c>
      <c r="F10" s="39">
        <v>0</v>
      </c>
      <c r="G10" s="39"/>
      <c r="H10" s="14">
        <v>109000</v>
      </c>
      <c r="I10" s="14">
        <v>981000</v>
      </c>
      <c r="J10" s="42" t="s">
        <v>79</v>
      </c>
      <c r="K10" s="3" t="s">
        <v>46</v>
      </c>
      <c r="L10" s="3" t="s">
        <v>20</v>
      </c>
      <c r="M10" s="44" t="s">
        <v>117</v>
      </c>
    </row>
    <row r="11" spans="1:16" ht="31.5" x14ac:dyDescent="0.25">
      <c r="A11" s="19">
        <v>10</v>
      </c>
      <c r="B11" s="3" t="s">
        <v>5</v>
      </c>
      <c r="C11" s="4">
        <v>15000</v>
      </c>
      <c r="D11" s="4">
        <v>0</v>
      </c>
      <c r="E11" s="4">
        <v>0</v>
      </c>
      <c r="F11" s="10">
        <f>H11</f>
        <v>15000</v>
      </c>
      <c r="G11" s="10"/>
      <c r="H11" s="4">
        <f>C11</f>
        <v>15000</v>
      </c>
      <c r="I11" s="4"/>
      <c r="J11" s="42" t="s">
        <v>29</v>
      </c>
      <c r="K11" s="3"/>
      <c r="L11" s="3"/>
      <c r="M11" s="44" t="s">
        <v>117</v>
      </c>
    </row>
    <row r="12" spans="1:16" ht="78.75" x14ac:dyDescent="0.25">
      <c r="A12" s="19">
        <v>11</v>
      </c>
      <c r="B12" s="38" t="s">
        <v>7</v>
      </c>
      <c r="C12" s="14">
        <v>1397944.38</v>
      </c>
      <c r="D12" s="14">
        <v>0</v>
      </c>
      <c r="E12" s="14">
        <v>69897.38</v>
      </c>
      <c r="F12" s="39">
        <v>0</v>
      </c>
      <c r="G12" s="39"/>
      <c r="H12" s="14">
        <f>E12</f>
        <v>69897.38</v>
      </c>
      <c r="I12" s="14">
        <f>C12-E12</f>
        <v>1328047</v>
      </c>
      <c r="J12" s="42" t="s">
        <v>29</v>
      </c>
      <c r="K12" s="3" t="s">
        <v>52</v>
      </c>
      <c r="L12" s="3" t="s">
        <v>20</v>
      </c>
      <c r="M12" s="44" t="s">
        <v>117</v>
      </c>
      <c r="P12" s="60"/>
    </row>
    <row r="13" spans="1:16" ht="31.5" x14ac:dyDescent="0.25">
      <c r="A13" s="19">
        <v>12</v>
      </c>
      <c r="B13" s="47" t="s">
        <v>5</v>
      </c>
      <c r="C13" s="48">
        <v>22017</v>
      </c>
      <c r="D13" s="48">
        <v>0</v>
      </c>
      <c r="E13" s="48">
        <v>1185</v>
      </c>
      <c r="F13" s="49">
        <f>H13-E13</f>
        <v>20832</v>
      </c>
      <c r="G13" s="49"/>
      <c r="H13" s="48">
        <f>C13</f>
        <v>22017</v>
      </c>
      <c r="I13" s="48"/>
      <c r="J13" s="50" t="s">
        <v>81</v>
      </c>
      <c r="K13" s="47"/>
      <c r="L13" s="47"/>
      <c r="M13" s="44" t="s">
        <v>117</v>
      </c>
      <c r="P13" s="60"/>
    </row>
    <row r="14" spans="1:16" ht="78.75" x14ac:dyDescent="0.25">
      <c r="A14" s="19">
        <v>13</v>
      </c>
      <c r="B14" s="9" t="s">
        <v>23</v>
      </c>
      <c r="C14" s="4">
        <v>620687.52</v>
      </c>
      <c r="D14" s="4">
        <v>0</v>
      </c>
      <c r="E14" s="4">
        <v>0</v>
      </c>
      <c r="F14" s="10">
        <f>H14-E14</f>
        <v>124137.52</v>
      </c>
      <c r="G14" s="10"/>
      <c r="H14" s="4">
        <v>124137.52</v>
      </c>
      <c r="I14" s="4">
        <f>C14-H14</f>
        <v>496550</v>
      </c>
      <c r="J14" s="34"/>
      <c r="K14" s="3" t="s">
        <v>48</v>
      </c>
      <c r="L14" s="3" t="s">
        <v>20</v>
      </c>
      <c r="M14" s="33" t="s">
        <v>181</v>
      </c>
      <c r="N14" s="59"/>
      <c r="P14" s="60"/>
    </row>
    <row r="15" spans="1:16" ht="47.25" x14ac:dyDescent="0.25">
      <c r="A15" s="19">
        <v>14</v>
      </c>
      <c r="B15" s="3" t="s">
        <v>60</v>
      </c>
      <c r="C15" s="4">
        <v>10000</v>
      </c>
      <c r="D15" s="4">
        <v>0</v>
      </c>
      <c r="E15" s="4"/>
      <c r="F15" s="10">
        <f t="shared" si="0"/>
        <v>10000</v>
      </c>
      <c r="G15" s="10"/>
      <c r="H15" s="4">
        <f>C15</f>
        <v>10000</v>
      </c>
      <c r="I15" s="4"/>
      <c r="J15" s="42" t="s">
        <v>61</v>
      </c>
      <c r="K15" s="3"/>
      <c r="L15" s="3"/>
      <c r="M15" s="5"/>
    </row>
    <row r="16" spans="1:16" ht="110.25" x14ac:dyDescent="0.25">
      <c r="A16" s="19">
        <v>15</v>
      </c>
      <c r="B16" s="3" t="s">
        <v>8</v>
      </c>
      <c r="C16" s="4">
        <v>320000</v>
      </c>
      <c r="D16" s="4">
        <v>0</v>
      </c>
      <c r="E16" s="4">
        <f t="shared" ref="E16:E20" si="1">H16</f>
        <v>320000</v>
      </c>
      <c r="F16" s="10">
        <f t="shared" si="0"/>
        <v>0</v>
      </c>
      <c r="G16" s="10"/>
      <c r="H16" s="4">
        <v>320000</v>
      </c>
      <c r="I16" s="4"/>
      <c r="J16" s="3" t="s">
        <v>49</v>
      </c>
      <c r="K16" s="3"/>
      <c r="L16" s="3"/>
      <c r="M16" s="5"/>
      <c r="P16" s="60"/>
    </row>
    <row r="17" spans="1:13" ht="189" x14ac:dyDescent="0.25">
      <c r="A17" s="19">
        <v>16</v>
      </c>
      <c r="B17" s="9" t="s">
        <v>9</v>
      </c>
      <c r="C17" s="149">
        <v>1492260.6</v>
      </c>
      <c r="D17" s="4">
        <v>0</v>
      </c>
      <c r="E17" s="4">
        <f>H17</f>
        <v>20408.16</v>
      </c>
      <c r="F17" s="10">
        <f t="shared" si="0"/>
        <v>0</v>
      </c>
      <c r="G17" s="10"/>
      <c r="H17" s="4">
        <v>20408.16</v>
      </c>
      <c r="I17" s="4">
        <v>1000000</v>
      </c>
      <c r="J17" s="3" t="s">
        <v>43</v>
      </c>
      <c r="K17" s="147" t="s">
        <v>30</v>
      </c>
      <c r="L17" s="22" t="s">
        <v>41</v>
      </c>
      <c r="M17" s="33" t="s">
        <v>182</v>
      </c>
    </row>
    <row r="18" spans="1:13" ht="63" x14ac:dyDescent="0.25">
      <c r="A18" s="19">
        <v>17</v>
      </c>
      <c r="B18" s="3" t="s">
        <v>25</v>
      </c>
      <c r="C18" s="149"/>
      <c r="D18" s="4">
        <v>0</v>
      </c>
      <c r="E18" s="4">
        <f t="shared" si="1"/>
        <v>0</v>
      </c>
      <c r="F18" s="10">
        <f>I18</f>
        <v>471852.44</v>
      </c>
      <c r="G18" s="10"/>
      <c r="H18" s="4"/>
      <c r="I18" s="4">
        <v>471852.44</v>
      </c>
      <c r="J18" s="3"/>
      <c r="K18" s="148"/>
      <c r="L18" s="3" t="s">
        <v>40</v>
      </c>
      <c r="M18" s="5"/>
    </row>
    <row r="19" spans="1:13" ht="47.25" x14ac:dyDescent="0.25">
      <c r="A19" s="19">
        <v>18</v>
      </c>
      <c r="B19" s="3" t="s">
        <v>3</v>
      </c>
      <c r="C19" s="4">
        <v>8856</v>
      </c>
      <c r="D19" s="4">
        <v>0</v>
      </c>
      <c r="E19" s="4">
        <v>0</v>
      </c>
      <c r="F19" s="10">
        <f t="shared" si="0"/>
        <v>8856</v>
      </c>
      <c r="G19" s="10"/>
      <c r="H19" s="4">
        <f>C19</f>
        <v>8856</v>
      </c>
      <c r="I19" s="4"/>
      <c r="J19" s="13" t="s">
        <v>61</v>
      </c>
      <c r="K19" s="3"/>
      <c r="L19" s="3"/>
      <c r="M19" s="44" t="s">
        <v>165</v>
      </c>
    </row>
    <row r="20" spans="1:13" ht="94.5" x14ac:dyDescent="0.25">
      <c r="A20" s="19">
        <v>19</v>
      </c>
      <c r="B20" s="23" t="s">
        <v>10</v>
      </c>
      <c r="C20" s="4">
        <v>2098816.7000000002</v>
      </c>
      <c r="D20" s="4">
        <v>0</v>
      </c>
      <c r="E20" s="4">
        <f t="shared" si="1"/>
        <v>928588.70000000019</v>
      </c>
      <c r="F20" s="10">
        <f t="shared" si="0"/>
        <v>0</v>
      </c>
      <c r="G20" s="10"/>
      <c r="H20" s="4">
        <f>C20-I20</f>
        <v>928588.70000000019</v>
      </c>
      <c r="I20" s="4">
        <v>1170228</v>
      </c>
      <c r="J20" s="3" t="s">
        <v>50</v>
      </c>
      <c r="K20" s="3"/>
      <c r="L20" s="13"/>
      <c r="M20" s="44" t="s">
        <v>121</v>
      </c>
    </row>
    <row r="21" spans="1:13" ht="15.75" x14ac:dyDescent="0.25">
      <c r="A21" s="19">
        <v>20</v>
      </c>
      <c r="B21" s="3" t="s">
        <v>3</v>
      </c>
      <c r="C21" s="4">
        <v>23739</v>
      </c>
      <c r="D21" s="4">
        <v>0</v>
      </c>
      <c r="E21" s="4">
        <f>H21</f>
        <v>23739</v>
      </c>
      <c r="F21" s="10">
        <f t="shared" si="0"/>
        <v>0</v>
      </c>
      <c r="G21" s="10"/>
      <c r="H21" s="4">
        <v>23739</v>
      </c>
      <c r="I21" s="4"/>
      <c r="J21" s="3" t="s">
        <v>42</v>
      </c>
      <c r="K21" s="3"/>
      <c r="L21" s="3"/>
      <c r="M21" s="44" t="s">
        <v>85</v>
      </c>
    </row>
    <row r="22" spans="1:13" ht="189" x14ac:dyDescent="0.25">
      <c r="A22" s="19">
        <v>21</v>
      </c>
      <c r="B22" s="3" t="s">
        <v>35</v>
      </c>
      <c r="C22" s="4">
        <f>H22+I22</f>
        <v>514758.69</v>
      </c>
      <c r="D22" s="4">
        <v>0</v>
      </c>
      <c r="E22" s="4">
        <v>0</v>
      </c>
      <c r="F22" s="10">
        <f>H22</f>
        <v>96255.69</v>
      </c>
      <c r="G22" s="10"/>
      <c r="H22" s="4">
        <v>96255.69</v>
      </c>
      <c r="I22" s="4">
        <v>418503</v>
      </c>
      <c r="J22" s="3" t="s">
        <v>57</v>
      </c>
      <c r="K22" s="3"/>
      <c r="L22" s="3"/>
      <c r="M22" s="33" t="s">
        <v>166</v>
      </c>
    </row>
    <row r="23" spans="1:13" ht="78.75" x14ac:dyDescent="0.25">
      <c r="A23" s="19">
        <v>22</v>
      </c>
      <c r="B23" s="3" t="s">
        <v>11</v>
      </c>
      <c r="C23" s="4">
        <v>5523930</v>
      </c>
      <c r="D23" s="4">
        <v>0</v>
      </c>
      <c r="E23" s="4">
        <v>0</v>
      </c>
      <c r="F23" s="10">
        <f>C23-I23</f>
        <v>1032930</v>
      </c>
      <c r="G23" s="10"/>
      <c r="H23" s="4">
        <f>C23-I23</f>
        <v>1032930</v>
      </c>
      <c r="I23" s="4">
        <v>4491000</v>
      </c>
      <c r="J23" s="3" t="s">
        <v>58</v>
      </c>
      <c r="K23" s="3"/>
      <c r="L23" s="12" t="s">
        <v>33</v>
      </c>
      <c r="M23" s="45" t="s">
        <v>189</v>
      </c>
    </row>
    <row r="24" spans="1:13" ht="78.75" x14ac:dyDescent="0.25">
      <c r="A24" s="19">
        <v>23</v>
      </c>
      <c r="B24" s="9" t="s">
        <v>12</v>
      </c>
      <c r="C24" s="4">
        <v>1441525.34</v>
      </c>
      <c r="D24" s="4">
        <v>0</v>
      </c>
      <c r="E24" s="4">
        <v>28831</v>
      </c>
      <c r="F24" s="10">
        <f t="shared" si="0"/>
        <v>0</v>
      </c>
      <c r="G24" s="10"/>
      <c r="H24" s="4">
        <v>28831</v>
      </c>
      <c r="I24" s="4">
        <f>C24-H24</f>
        <v>1412694.34</v>
      </c>
      <c r="J24" s="3" t="s">
        <v>51</v>
      </c>
      <c r="K24" s="3" t="s">
        <v>52</v>
      </c>
      <c r="L24" s="3" t="s">
        <v>20</v>
      </c>
      <c r="M24" s="44" t="s">
        <v>86</v>
      </c>
    </row>
    <row r="25" spans="1:13" ht="15.75" x14ac:dyDescent="0.25">
      <c r="A25" s="19">
        <v>24</v>
      </c>
      <c r="B25" s="3" t="s">
        <v>3</v>
      </c>
      <c r="C25" s="4">
        <v>33890</v>
      </c>
      <c r="D25" s="4">
        <v>0</v>
      </c>
      <c r="E25" s="4">
        <v>17329.810000000001</v>
      </c>
      <c r="F25" s="10">
        <f>C25-E25</f>
        <v>16560.189999999999</v>
      </c>
      <c r="G25" s="10"/>
      <c r="H25" s="4">
        <f>C25</f>
        <v>33890</v>
      </c>
      <c r="I25" s="4"/>
      <c r="J25" s="13" t="s">
        <v>68</v>
      </c>
      <c r="K25" s="3"/>
      <c r="L25" s="3"/>
      <c r="M25" s="44" t="s">
        <v>87</v>
      </c>
    </row>
    <row r="26" spans="1:13" ht="63" x14ac:dyDescent="0.25">
      <c r="A26" s="19">
        <v>25</v>
      </c>
      <c r="B26" s="3" t="s">
        <v>34</v>
      </c>
      <c r="C26" s="6">
        <v>92250</v>
      </c>
      <c r="D26" s="4">
        <v>0</v>
      </c>
      <c r="E26" s="4">
        <f>0.2*C26</f>
        <v>18450</v>
      </c>
      <c r="F26" s="10">
        <v>0</v>
      </c>
      <c r="G26" s="10"/>
      <c r="H26" s="6">
        <v>0</v>
      </c>
      <c r="I26" s="4">
        <f>C26-E26</f>
        <v>73800</v>
      </c>
      <c r="J26" s="3" t="s">
        <v>53</v>
      </c>
      <c r="K26" s="3"/>
      <c r="L26" s="3"/>
      <c r="M26" s="44" t="s">
        <v>123</v>
      </c>
    </row>
    <row r="27" spans="1:13" ht="150" x14ac:dyDescent="0.25">
      <c r="A27" s="19">
        <v>26</v>
      </c>
      <c r="B27" s="29" t="s">
        <v>97</v>
      </c>
      <c r="C27" s="30">
        <v>1028688.25</v>
      </c>
      <c r="D27" s="30">
        <v>0</v>
      </c>
      <c r="E27" s="30">
        <f>H27</f>
        <v>346688.25</v>
      </c>
      <c r="F27" s="30">
        <f>H27-E27</f>
        <v>0</v>
      </c>
      <c r="G27" s="30"/>
      <c r="H27" s="30">
        <f>C27-I27</f>
        <v>346688.25</v>
      </c>
      <c r="I27" s="31">
        <v>682000</v>
      </c>
      <c r="J27" s="43" t="s">
        <v>44</v>
      </c>
      <c r="K27" s="32"/>
      <c r="L27" s="32"/>
      <c r="M27" s="33" t="s">
        <v>190</v>
      </c>
    </row>
    <row r="28" spans="1:13" ht="78.75" x14ac:dyDescent="0.25">
      <c r="A28" s="19">
        <v>27</v>
      </c>
      <c r="B28" s="23" t="s">
        <v>54</v>
      </c>
      <c r="C28" s="36">
        <v>1846936.39</v>
      </c>
      <c r="D28" s="4"/>
      <c r="E28" s="4"/>
      <c r="F28" s="10"/>
      <c r="G28" s="10"/>
      <c r="H28" s="4"/>
      <c r="I28" s="4" t="s">
        <v>55</v>
      </c>
      <c r="J28" s="13" t="s">
        <v>115</v>
      </c>
      <c r="K28" s="3"/>
      <c r="L28" s="3"/>
      <c r="M28" s="13" t="s">
        <v>111</v>
      </c>
    </row>
    <row r="29" spans="1:13" ht="78.75" x14ac:dyDescent="0.25">
      <c r="A29" s="19">
        <v>28</v>
      </c>
      <c r="B29" s="3" t="s">
        <v>63</v>
      </c>
      <c r="C29" s="4">
        <v>36900</v>
      </c>
      <c r="D29" s="4"/>
      <c r="E29" s="4">
        <v>18900</v>
      </c>
      <c r="F29" s="10">
        <v>0</v>
      </c>
      <c r="G29" s="10"/>
      <c r="H29" s="4">
        <f>E29</f>
        <v>18900</v>
      </c>
      <c r="I29" s="4">
        <f>C29-H29</f>
        <v>18000</v>
      </c>
      <c r="J29" s="13" t="s">
        <v>89</v>
      </c>
      <c r="K29" s="13"/>
      <c r="L29" s="3"/>
      <c r="M29" s="13" t="s">
        <v>112</v>
      </c>
    </row>
    <row r="30" spans="1:13" ht="94.5" x14ac:dyDescent="0.25">
      <c r="A30" s="19">
        <v>29</v>
      </c>
      <c r="B30" s="3" t="s">
        <v>62</v>
      </c>
      <c r="C30" s="4">
        <v>85714</v>
      </c>
      <c r="D30" s="4"/>
      <c r="E30" s="4">
        <v>25714.2</v>
      </c>
      <c r="F30" s="10">
        <v>0</v>
      </c>
      <c r="G30" s="10"/>
      <c r="H30" s="4">
        <f>E30</f>
        <v>25714.2</v>
      </c>
      <c r="I30" s="4">
        <f>C30-E30</f>
        <v>59999.8</v>
      </c>
      <c r="J30" s="13" t="s">
        <v>89</v>
      </c>
      <c r="K30" s="13"/>
      <c r="L30" s="3"/>
      <c r="M30" s="13" t="s">
        <v>113</v>
      </c>
    </row>
    <row r="31" spans="1:13" ht="110.25" x14ac:dyDescent="0.25">
      <c r="A31" s="19">
        <v>30</v>
      </c>
      <c r="B31" s="13" t="s">
        <v>131</v>
      </c>
      <c r="C31" s="14">
        <v>154192.79999999999</v>
      </c>
      <c r="D31" s="14"/>
      <c r="E31" s="14"/>
      <c r="F31" s="39">
        <v>31609.8</v>
      </c>
      <c r="G31" s="39"/>
      <c r="H31" s="39">
        <v>31609.8</v>
      </c>
      <c r="I31" s="14">
        <v>122583</v>
      </c>
      <c r="J31" s="35"/>
      <c r="K31" s="35"/>
      <c r="L31" s="35"/>
      <c r="M31" s="35" t="s">
        <v>191</v>
      </c>
    </row>
    <row r="32" spans="1:13" ht="63" x14ac:dyDescent="0.25">
      <c r="A32" s="19">
        <v>31</v>
      </c>
      <c r="B32" s="3" t="s">
        <v>64</v>
      </c>
      <c r="C32" s="4">
        <f>E32+I32</f>
        <v>103231.69</v>
      </c>
      <c r="D32" s="4"/>
      <c r="E32" s="4">
        <v>20646.34</v>
      </c>
      <c r="F32" s="10">
        <v>0</v>
      </c>
      <c r="G32" s="10"/>
      <c r="H32" s="4">
        <f>E32</f>
        <v>20646.34</v>
      </c>
      <c r="I32" s="4">
        <v>82585.350000000006</v>
      </c>
      <c r="J32" s="13" t="s">
        <v>90</v>
      </c>
      <c r="K32" s="35"/>
      <c r="L32" s="3"/>
      <c r="M32" s="13" t="s">
        <v>124</v>
      </c>
    </row>
    <row r="33" spans="1:13" ht="362.25" x14ac:dyDescent="0.25">
      <c r="A33" s="19">
        <v>32</v>
      </c>
      <c r="B33" s="3" t="s">
        <v>67</v>
      </c>
      <c r="C33" s="4">
        <v>160000</v>
      </c>
      <c r="D33" s="4"/>
      <c r="E33" s="4">
        <v>0</v>
      </c>
      <c r="F33" s="10">
        <v>80000</v>
      </c>
      <c r="G33" s="10"/>
      <c r="H33" s="4">
        <v>80000</v>
      </c>
      <c r="I33" s="4">
        <v>80000</v>
      </c>
      <c r="J33" s="13" t="s">
        <v>65</v>
      </c>
      <c r="K33" s="13" t="s">
        <v>66</v>
      </c>
      <c r="L33" s="3"/>
      <c r="M33" s="3"/>
    </row>
    <row r="34" spans="1:13" ht="78.75" x14ac:dyDescent="0.25">
      <c r="A34" s="19">
        <v>33</v>
      </c>
      <c r="B34" s="3" t="s">
        <v>125</v>
      </c>
      <c r="C34" s="4">
        <v>3999900</v>
      </c>
      <c r="D34" s="4"/>
      <c r="E34" s="4"/>
      <c r="F34" s="10"/>
      <c r="G34" s="10"/>
      <c r="H34" s="4">
        <v>599985</v>
      </c>
      <c r="I34" s="4">
        <f>C34-H34</f>
        <v>3399915</v>
      </c>
      <c r="J34" s="13" t="s">
        <v>70</v>
      </c>
      <c r="K34" s="13"/>
      <c r="L34" s="3"/>
      <c r="M34" s="35" t="s">
        <v>192</v>
      </c>
    </row>
    <row r="35" spans="1:13" ht="47.25" x14ac:dyDescent="0.25">
      <c r="A35" s="19">
        <v>34</v>
      </c>
      <c r="B35" s="3" t="s">
        <v>72</v>
      </c>
      <c r="C35" s="4">
        <v>70110</v>
      </c>
      <c r="D35" s="4"/>
      <c r="E35" s="4">
        <v>70110</v>
      </c>
      <c r="F35" s="10"/>
      <c r="G35" s="10"/>
      <c r="H35" s="4"/>
      <c r="I35" s="4">
        <v>0</v>
      </c>
      <c r="J35" s="13" t="s">
        <v>91</v>
      </c>
      <c r="K35" s="13"/>
      <c r="L35" s="3"/>
      <c r="M35" s="13" t="s">
        <v>92</v>
      </c>
    </row>
    <row r="36" spans="1:13" ht="31.5" x14ac:dyDescent="0.25">
      <c r="A36" s="19">
        <v>35</v>
      </c>
      <c r="B36" s="3" t="s">
        <v>73</v>
      </c>
      <c r="C36" s="4">
        <v>79785</v>
      </c>
      <c r="D36" s="4"/>
      <c r="E36" s="4">
        <v>79785</v>
      </c>
      <c r="F36" s="10"/>
      <c r="G36" s="10"/>
      <c r="H36" s="4"/>
      <c r="I36" s="4">
        <v>0</v>
      </c>
      <c r="J36" s="3" t="s">
        <v>89</v>
      </c>
      <c r="K36" s="3"/>
      <c r="L36" s="3"/>
      <c r="M36" s="13" t="s">
        <v>92</v>
      </c>
    </row>
    <row r="37" spans="1:13" ht="31.5" x14ac:dyDescent="0.25">
      <c r="A37" s="19">
        <v>36</v>
      </c>
      <c r="B37" s="3" t="s">
        <v>74</v>
      </c>
      <c r="C37" s="4">
        <f>E37+I37</f>
        <v>31250</v>
      </c>
      <c r="D37" s="4"/>
      <c r="E37" s="4">
        <v>6250</v>
      </c>
      <c r="F37" s="10"/>
      <c r="G37" s="10"/>
      <c r="H37" s="4"/>
      <c r="I37" s="4">
        <v>25000</v>
      </c>
      <c r="J37" s="3" t="s">
        <v>89</v>
      </c>
      <c r="K37" s="3"/>
      <c r="L37" s="3"/>
      <c r="M37" s="13" t="s">
        <v>92</v>
      </c>
    </row>
    <row r="38" spans="1:13" ht="78.75" x14ac:dyDescent="0.25">
      <c r="A38" s="19">
        <v>37</v>
      </c>
      <c r="B38" s="3" t="s">
        <v>94</v>
      </c>
      <c r="C38" s="4">
        <v>10625</v>
      </c>
      <c r="D38" s="4"/>
      <c r="E38" s="4"/>
      <c r="F38" s="10">
        <v>2125</v>
      </c>
      <c r="G38" s="10"/>
      <c r="H38" s="4">
        <v>2125</v>
      </c>
      <c r="I38" s="4">
        <v>8500</v>
      </c>
      <c r="J38" s="13" t="s">
        <v>102</v>
      </c>
      <c r="K38" s="3"/>
      <c r="L38" s="3"/>
      <c r="M38" s="13" t="s">
        <v>147</v>
      </c>
    </row>
    <row r="39" spans="1:13" ht="31.5" x14ac:dyDescent="0.25">
      <c r="A39" s="19">
        <v>38</v>
      </c>
      <c r="B39" s="3" t="s">
        <v>126</v>
      </c>
      <c r="C39" s="4">
        <v>10632.92</v>
      </c>
      <c r="D39" s="4"/>
      <c r="E39" s="4"/>
      <c r="F39" s="10">
        <v>2132.92</v>
      </c>
      <c r="G39" s="10"/>
      <c r="H39" s="4">
        <v>2132.92</v>
      </c>
      <c r="I39" s="4">
        <v>8500</v>
      </c>
      <c r="J39" s="13"/>
      <c r="K39" s="3"/>
      <c r="L39" s="3"/>
      <c r="M39" s="13" t="s">
        <v>127</v>
      </c>
    </row>
    <row r="40" spans="1:13" ht="110.25" x14ac:dyDescent="0.25">
      <c r="A40" s="19">
        <v>39</v>
      </c>
      <c r="B40" s="3" t="s">
        <v>95</v>
      </c>
      <c r="C40" s="4">
        <v>153278</v>
      </c>
      <c r="D40" s="4"/>
      <c r="E40" s="4"/>
      <c r="F40" s="10">
        <v>0</v>
      </c>
      <c r="G40" s="10"/>
      <c r="H40" s="4">
        <v>0</v>
      </c>
      <c r="I40" s="4">
        <f>C40</f>
        <v>153278</v>
      </c>
      <c r="J40" s="13" t="s">
        <v>101</v>
      </c>
      <c r="K40" s="3"/>
      <c r="L40" s="3"/>
      <c r="M40" s="13" t="s">
        <v>167</v>
      </c>
    </row>
    <row r="41" spans="1:13" ht="94.5" x14ac:dyDescent="0.25">
      <c r="A41" s="19">
        <v>40</v>
      </c>
      <c r="B41" s="3" t="s">
        <v>95</v>
      </c>
      <c r="C41" s="4">
        <v>153278</v>
      </c>
      <c r="D41" s="4"/>
      <c r="E41" s="4"/>
      <c r="F41" s="10">
        <v>0</v>
      </c>
      <c r="G41" s="10"/>
      <c r="H41" s="4">
        <v>0</v>
      </c>
      <c r="I41" s="4">
        <f>C41</f>
        <v>153278</v>
      </c>
      <c r="J41" s="13" t="s">
        <v>101</v>
      </c>
      <c r="K41" s="3"/>
      <c r="L41" s="3"/>
      <c r="M41" s="13" t="s">
        <v>168</v>
      </c>
    </row>
    <row r="42" spans="1:13" ht="110.25" x14ac:dyDescent="0.25">
      <c r="A42" s="19">
        <v>41</v>
      </c>
      <c r="B42" s="3" t="s">
        <v>132</v>
      </c>
      <c r="C42" s="4"/>
      <c r="D42" s="4"/>
      <c r="E42" s="4"/>
      <c r="F42" s="10"/>
      <c r="G42" s="10"/>
      <c r="H42" s="4"/>
      <c r="I42" s="4"/>
      <c r="J42" s="42" t="s">
        <v>145</v>
      </c>
      <c r="K42" s="3"/>
      <c r="L42" s="3"/>
      <c r="M42" s="13" t="s">
        <v>169</v>
      </c>
    </row>
    <row r="43" spans="1:13" ht="110.25" x14ac:dyDescent="0.25">
      <c r="A43" s="19">
        <v>42</v>
      </c>
      <c r="B43" s="3" t="s">
        <v>103</v>
      </c>
      <c r="C43" s="4">
        <v>100000</v>
      </c>
      <c r="D43" s="4"/>
      <c r="E43" s="4"/>
      <c r="F43" s="10">
        <v>0</v>
      </c>
      <c r="G43" s="10"/>
      <c r="H43" s="4">
        <v>0</v>
      </c>
      <c r="I43" s="4" t="s">
        <v>104</v>
      </c>
      <c r="J43" s="13" t="s">
        <v>105</v>
      </c>
      <c r="K43" s="3"/>
      <c r="L43" s="3"/>
      <c r="M43" s="13" t="s">
        <v>170</v>
      </c>
    </row>
    <row r="44" spans="1:13" ht="110.25" x14ac:dyDescent="0.25">
      <c r="A44" s="19">
        <v>43</v>
      </c>
      <c r="B44" s="3" t="s">
        <v>129</v>
      </c>
      <c r="C44" s="14">
        <v>3111900</v>
      </c>
      <c r="D44" s="14"/>
      <c r="E44" s="14"/>
      <c r="F44" s="39">
        <f>C44-I44</f>
        <v>581900</v>
      </c>
      <c r="G44" s="39"/>
      <c r="H44" s="14">
        <f>F44</f>
        <v>581900</v>
      </c>
      <c r="I44" s="14">
        <f>C44/1.23</f>
        <v>2530000</v>
      </c>
      <c r="J44" s="13" t="s">
        <v>110</v>
      </c>
      <c r="K44" s="3"/>
      <c r="L44" s="3"/>
      <c r="M44" s="13" t="s">
        <v>171</v>
      </c>
    </row>
    <row r="45" spans="1:13" ht="15.75" x14ac:dyDescent="0.25">
      <c r="A45" s="19">
        <v>44</v>
      </c>
      <c r="B45" s="3" t="s">
        <v>3</v>
      </c>
      <c r="C45" s="4"/>
      <c r="D45" s="4"/>
      <c r="E45" s="4"/>
      <c r="F45" s="10"/>
      <c r="G45" s="10"/>
      <c r="H45" s="4"/>
      <c r="I45" s="4"/>
      <c r="J45" s="13"/>
      <c r="K45" s="3"/>
      <c r="L45" s="3"/>
      <c r="M45" s="13" t="s">
        <v>130</v>
      </c>
    </row>
    <row r="46" spans="1:13" ht="94.5" x14ac:dyDescent="0.25">
      <c r="A46" s="19">
        <v>45</v>
      </c>
      <c r="B46" s="3" t="s">
        <v>28</v>
      </c>
      <c r="C46" s="4">
        <v>102997.4</v>
      </c>
      <c r="D46" s="4"/>
      <c r="E46" s="4"/>
      <c r="F46" s="10">
        <v>10299.74</v>
      </c>
      <c r="G46" s="10"/>
      <c r="H46" s="10">
        <v>10299.74</v>
      </c>
      <c r="I46" s="4">
        <f>C46-F46</f>
        <v>92697.659999999989</v>
      </c>
      <c r="J46" s="35"/>
      <c r="K46" s="3"/>
      <c r="L46" s="3"/>
      <c r="M46" s="13" t="s">
        <v>133</v>
      </c>
    </row>
    <row r="47" spans="1:13" ht="110.25" x14ac:dyDescent="0.25">
      <c r="A47" s="19">
        <v>46</v>
      </c>
      <c r="B47" s="3" t="s">
        <v>136</v>
      </c>
      <c r="C47" s="4"/>
      <c r="D47" s="4"/>
      <c r="E47" s="4"/>
      <c r="F47" s="10"/>
      <c r="G47" s="10"/>
      <c r="H47" s="10"/>
      <c r="I47" s="4"/>
      <c r="J47" s="13" t="s">
        <v>105</v>
      </c>
      <c r="K47" s="13"/>
      <c r="L47" s="13"/>
      <c r="M47" s="13" t="s">
        <v>172</v>
      </c>
    </row>
    <row r="48" spans="1:13" ht="110.25" x14ac:dyDescent="0.25">
      <c r="A48" s="19">
        <v>47</v>
      </c>
      <c r="B48" s="3" t="s">
        <v>134</v>
      </c>
      <c r="C48" s="4"/>
      <c r="D48" s="4"/>
      <c r="E48" s="4"/>
      <c r="F48" s="10"/>
      <c r="G48" s="10"/>
      <c r="H48" s="10"/>
      <c r="I48" s="4"/>
      <c r="J48" s="13"/>
      <c r="K48" s="13"/>
      <c r="L48" s="13"/>
      <c r="M48" s="13" t="s">
        <v>173</v>
      </c>
    </row>
    <row r="49" spans="1:14" ht="409.5" customHeight="1" x14ac:dyDescent="0.25">
      <c r="A49" s="19">
        <v>48</v>
      </c>
      <c r="B49" s="3" t="s">
        <v>139</v>
      </c>
      <c r="C49" s="4"/>
      <c r="D49" s="4"/>
      <c r="E49" s="4"/>
      <c r="F49" s="10"/>
      <c r="G49" s="10"/>
      <c r="H49" s="10"/>
      <c r="I49" s="4">
        <v>40000</v>
      </c>
      <c r="J49" s="35"/>
      <c r="K49" s="3"/>
      <c r="L49" s="3"/>
      <c r="M49" s="13" t="s">
        <v>148</v>
      </c>
      <c r="N49" s="35"/>
    </row>
    <row r="50" spans="1:14" ht="63" x14ac:dyDescent="0.25">
      <c r="A50" s="19">
        <v>49</v>
      </c>
      <c r="B50" s="3" t="s">
        <v>143</v>
      </c>
      <c r="C50" s="4">
        <v>338655.9</v>
      </c>
      <c r="D50" s="4"/>
      <c r="E50" s="4"/>
      <c r="F50" s="10">
        <f>C50-I50</f>
        <v>38655.900000000023</v>
      </c>
      <c r="G50" s="10"/>
      <c r="H50" s="10">
        <f>F50</f>
        <v>38655.900000000023</v>
      </c>
      <c r="I50" s="4">
        <v>300000</v>
      </c>
      <c r="J50" s="35"/>
      <c r="K50" s="3"/>
      <c r="L50" s="3"/>
      <c r="M50" s="13" t="s">
        <v>149</v>
      </c>
    </row>
    <row r="51" spans="1:14" ht="126" x14ac:dyDescent="0.25">
      <c r="A51" s="19">
        <v>50</v>
      </c>
      <c r="B51" s="3" t="s">
        <v>140</v>
      </c>
      <c r="C51" s="4">
        <v>6619122.79</v>
      </c>
      <c r="D51" s="4"/>
      <c r="E51" s="4"/>
      <c r="F51" s="10">
        <v>1323824.79</v>
      </c>
      <c r="G51" s="10"/>
      <c r="H51" s="10">
        <v>1323824.79</v>
      </c>
      <c r="I51" s="4">
        <f>C51-F51</f>
        <v>5295298</v>
      </c>
      <c r="J51" s="40"/>
      <c r="K51" s="3"/>
      <c r="L51" s="3"/>
      <c r="M51" s="13" t="s">
        <v>174</v>
      </c>
    </row>
    <row r="52" spans="1:14" ht="94.5" x14ac:dyDescent="0.25">
      <c r="A52" s="19">
        <v>51</v>
      </c>
      <c r="B52" s="3" t="s">
        <v>99</v>
      </c>
      <c r="C52" s="4">
        <v>1173297</v>
      </c>
      <c r="D52" s="4"/>
      <c r="E52" s="4"/>
      <c r="F52" s="10">
        <v>473297</v>
      </c>
      <c r="G52" s="10"/>
      <c r="H52" s="4">
        <f>F52</f>
        <v>473297</v>
      </c>
      <c r="I52" s="4">
        <v>700000</v>
      </c>
      <c r="J52" s="13" t="s">
        <v>100</v>
      </c>
      <c r="K52" s="3"/>
      <c r="L52" s="3"/>
      <c r="M52" s="54" t="s">
        <v>150</v>
      </c>
    </row>
    <row r="53" spans="1:14" ht="110.25" x14ac:dyDescent="0.25">
      <c r="A53" s="19">
        <v>52</v>
      </c>
      <c r="B53" s="3" t="s">
        <v>155</v>
      </c>
      <c r="C53" s="4">
        <v>43050</v>
      </c>
      <c r="D53" s="4"/>
      <c r="E53" s="4"/>
      <c r="F53" s="10"/>
      <c r="G53" s="10"/>
      <c r="H53" s="4">
        <v>26691</v>
      </c>
      <c r="I53" s="4">
        <v>16359</v>
      </c>
      <c r="J53" s="13" t="s">
        <v>156</v>
      </c>
      <c r="K53" s="3"/>
      <c r="L53" s="3"/>
      <c r="M53" s="54" t="s">
        <v>157</v>
      </c>
    </row>
    <row r="54" spans="1:14" ht="110.25" x14ac:dyDescent="0.25">
      <c r="A54" s="19">
        <v>53</v>
      </c>
      <c r="B54" s="3" t="s">
        <v>151</v>
      </c>
      <c r="C54" s="4">
        <v>330747</v>
      </c>
      <c r="D54" s="4"/>
      <c r="E54" s="4"/>
      <c r="F54" s="10"/>
      <c r="G54" s="10"/>
      <c r="H54" s="4">
        <v>165374</v>
      </c>
      <c r="I54" s="4">
        <f>H54-1</f>
        <v>165373</v>
      </c>
      <c r="J54" s="13" t="s">
        <v>152</v>
      </c>
      <c r="K54" s="3"/>
      <c r="L54" s="3"/>
      <c r="M54" s="54" t="s">
        <v>160</v>
      </c>
    </row>
    <row r="55" spans="1:14" ht="126" x14ac:dyDescent="0.25">
      <c r="A55" s="19">
        <v>54</v>
      </c>
      <c r="B55" s="3" t="s">
        <v>158</v>
      </c>
      <c r="C55" s="4"/>
      <c r="D55" s="4"/>
      <c r="E55" s="4"/>
      <c r="F55" s="10"/>
      <c r="G55" s="10"/>
      <c r="H55" s="4"/>
      <c r="I55" s="4"/>
      <c r="J55" s="13" t="s">
        <v>159</v>
      </c>
      <c r="K55" s="3"/>
      <c r="L55" s="3"/>
      <c r="M55" s="55" t="s">
        <v>176</v>
      </c>
    </row>
    <row r="56" spans="1:14" ht="47.25" x14ac:dyDescent="0.25">
      <c r="A56" s="19">
        <v>55</v>
      </c>
      <c r="B56" s="3" t="s">
        <v>153</v>
      </c>
      <c r="C56" s="4"/>
      <c r="D56" s="4"/>
      <c r="E56" s="4"/>
      <c r="F56" s="10"/>
      <c r="G56" s="10"/>
      <c r="H56" s="4"/>
      <c r="I56" s="4"/>
      <c r="J56" s="13"/>
      <c r="K56" s="3"/>
      <c r="L56" s="3"/>
      <c r="M56" s="54" t="s">
        <v>154</v>
      </c>
    </row>
    <row r="57" spans="1:14" ht="157.5" x14ac:dyDescent="0.25">
      <c r="A57" s="19">
        <v>56</v>
      </c>
      <c r="B57" s="3" t="s">
        <v>175</v>
      </c>
      <c r="C57" s="4">
        <v>7880</v>
      </c>
      <c r="D57" s="4"/>
      <c r="E57" s="4"/>
      <c r="F57" s="10"/>
      <c r="G57" s="10"/>
      <c r="H57" s="4">
        <v>880</v>
      </c>
      <c r="I57" s="4">
        <v>7000</v>
      </c>
      <c r="J57" s="13"/>
      <c r="K57" s="3"/>
      <c r="L57" s="3"/>
      <c r="M57" s="55" t="s">
        <v>177</v>
      </c>
    </row>
    <row r="58" spans="1:14" ht="141.75" x14ac:dyDescent="0.25">
      <c r="A58" s="19">
        <v>57</v>
      </c>
      <c r="B58" s="3" t="s">
        <v>178</v>
      </c>
      <c r="C58" s="4">
        <v>20000</v>
      </c>
      <c r="D58" s="4"/>
      <c r="E58" s="4"/>
      <c r="F58" s="10"/>
      <c r="G58" s="10"/>
      <c r="H58" s="4"/>
      <c r="I58" s="4">
        <v>20000</v>
      </c>
      <c r="J58" s="13"/>
      <c r="K58" s="3"/>
      <c r="L58" s="3"/>
      <c r="M58" s="61" t="s">
        <v>193</v>
      </c>
    </row>
    <row r="59" spans="1:14" ht="141.75" x14ac:dyDescent="0.25">
      <c r="A59" s="19">
        <v>58</v>
      </c>
      <c r="B59" s="3" t="s">
        <v>183</v>
      </c>
      <c r="C59" s="4">
        <v>194037.9</v>
      </c>
      <c r="D59" s="4">
        <v>0</v>
      </c>
      <c r="E59" s="4">
        <v>0</v>
      </c>
      <c r="F59" s="10">
        <v>0</v>
      </c>
      <c r="G59" s="10">
        <v>0</v>
      </c>
      <c r="H59" s="4">
        <v>0</v>
      </c>
      <c r="I59" s="4">
        <f>C59</f>
        <v>194037.9</v>
      </c>
      <c r="J59" s="13"/>
      <c r="K59" s="12">
        <v>46112</v>
      </c>
      <c r="L59" s="3" t="s">
        <v>186</v>
      </c>
      <c r="M59" s="61" t="s">
        <v>188</v>
      </c>
    </row>
    <row r="60" spans="1:14" ht="94.5" x14ac:dyDescent="0.25">
      <c r="A60" s="19">
        <v>59</v>
      </c>
      <c r="B60" s="3" t="s">
        <v>185</v>
      </c>
      <c r="C60" s="4">
        <v>257114.38</v>
      </c>
      <c r="D60" s="4">
        <v>0</v>
      </c>
      <c r="E60" s="4">
        <v>0</v>
      </c>
      <c r="F60" s="10">
        <v>0</v>
      </c>
      <c r="G60" s="10">
        <v>64278.6</v>
      </c>
      <c r="H60" s="4">
        <f>G60</f>
        <v>64278.6</v>
      </c>
      <c r="I60" s="4">
        <v>192835.78</v>
      </c>
      <c r="J60" s="13"/>
      <c r="K60" s="12">
        <v>46112</v>
      </c>
      <c r="L60" s="3" t="str">
        <f>L59</f>
        <v>31.03.2026 jako złożenie wniosku o płatność końcową</v>
      </c>
      <c r="M60" s="61" t="s">
        <v>187</v>
      </c>
    </row>
    <row r="61" spans="1:14" ht="16.5" thickBot="1" x14ac:dyDescent="0.3">
      <c r="A61" s="25"/>
      <c r="B61" s="26"/>
      <c r="C61" s="37">
        <f t="shared" ref="C61:D61" si="2">SUM(C2:C60)</f>
        <v>56298759.419999994</v>
      </c>
      <c r="D61" s="37">
        <f t="shared" si="2"/>
        <v>737077.5</v>
      </c>
      <c r="E61" s="37">
        <f>SUM(E2:E60)</f>
        <v>6428557.0599999996</v>
      </c>
      <c r="F61" s="37">
        <f>SUM(F2:F60)</f>
        <v>4941772.49</v>
      </c>
      <c r="G61" s="37">
        <f>SUM(G2:G60)</f>
        <v>64278.6</v>
      </c>
      <c r="H61" s="37">
        <f>SUM(H2:H60)</f>
        <v>12318168.209999999</v>
      </c>
      <c r="I61" s="27"/>
      <c r="J61" s="27"/>
      <c r="K61" s="27"/>
      <c r="L61" s="27"/>
      <c r="M61" s="28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</row>
    <row r="63" spans="1:14" x14ac:dyDescent="0.25">
      <c r="A63" s="1"/>
      <c r="B63" s="2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</row>
    <row r="67" spans="9:9" x14ac:dyDescent="0.25">
      <c r="I67" s="62"/>
    </row>
  </sheetData>
  <mergeCells count="2">
    <mergeCell ref="C17:C18"/>
    <mergeCell ref="K17:K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64" workbookViewId="0">
      <selection activeCell="M17" sqref="A1:M64"/>
    </sheetView>
  </sheetViews>
  <sheetFormatPr defaultRowHeight="15" x14ac:dyDescent="0.25"/>
  <cols>
    <col min="1" max="1" width="3.42578125" bestFit="1" customWidth="1"/>
    <col min="2" max="2" width="27.85546875" bestFit="1" customWidth="1"/>
    <col min="3" max="3" width="14.28515625" bestFit="1" customWidth="1"/>
    <col min="4" max="4" width="11.28515625" bestFit="1" customWidth="1"/>
    <col min="5" max="6" width="13.140625" bestFit="1" customWidth="1"/>
    <col min="7" max="7" width="10.140625" bestFit="1" customWidth="1"/>
    <col min="8" max="8" width="14.28515625" bestFit="1" customWidth="1"/>
    <col min="9" max="9" width="13.140625" bestFit="1" customWidth="1"/>
    <col min="10" max="10" width="16.140625" bestFit="1" customWidth="1"/>
    <col min="11" max="11" width="11.28515625" bestFit="1" customWidth="1"/>
    <col min="12" max="12" width="12.42578125" bestFit="1" customWidth="1"/>
    <col min="13" max="13" width="30.85546875" customWidth="1"/>
  </cols>
  <sheetData>
    <row r="1" spans="1:13" ht="47.25" x14ac:dyDescent="0.25">
      <c r="A1" s="15" t="s">
        <v>27</v>
      </c>
      <c r="B1" s="16" t="s">
        <v>26</v>
      </c>
      <c r="C1" s="17" t="s">
        <v>17</v>
      </c>
      <c r="D1" s="17" t="s">
        <v>39</v>
      </c>
      <c r="E1" s="17" t="s">
        <v>37</v>
      </c>
      <c r="F1" s="17" t="s">
        <v>38</v>
      </c>
      <c r="G1" s="17" t="s">
        <v>184</v>
      </c>
      <c r="H1" s="16" t="s">
        <v>18</v>
      </c>
      <c r="I1" s="17" t="s">
        <v>19</v>
      </c>
      <c r="J1" s="17" t="s">
        <v>13</v>
      </c>
      <c r="K1" s="17" t="s">
        <v>14</v>
      </c>
      <c r="L1" s="17" t="s">
        <v>15</v>
      </c>
      <c r="M1" s="18" t="s">
        <v>36</v>
      </c>
    </row>
    <row r="2" spans="1:13" ht="220.5" x14ac:dyDescent="0.25">
      <c r="A2" s="19">
        <v>1</v>
      </c>
      <c r="B2" s="9" t="s">
        <v>0</v>
      </c>
      <c r="C2" s="10">
        <v>14741550</v>
      </c>
      <c r="D2" s="10">
        <v>737077.5</v>
      </c>
      <c r="E2" s="4">
        <v>4204472.5</v>
      </c>
      <c r="F2" s="10">
        <v>0</v>
      </c>
      <c r="G2" s="10"/>
      <c r="H2" s="10">
        <f>D2+E2+F2</f>
        <v>4941550</v>
      </c>
      <c r="I2" s="10">
        <f>3166302.5+6633697.5</f>
        <v>9800000</v>
      </c>
      <c r="J2" s="3" t="s">
        <v>29</v>
      </c>
      <c r="K2" s="3" t="s">
        <v>45</v>
      </c>
      <c r="L2" s="3" t="s">
        <v>20</v>
      </c>
      <c r="M2" s="44" t="s">
        <v>161</v>
      </c>
    </row>
    <row r="3" spans="1:13" ht="63" x14ac:dyDescent="0.25">
      <c r="A3" s="19">
        <v>2</v>
      </c>
      <c r="B3" s="11" t="s">
        <v>1</v>
      </c>
      <c r="C3" s="10">
        <v>106395</v>
      </c>
      <c r="D3" s="10">
        <v>0</v>
      </c>
      <c r="E3" s="4">
        <f>0.5*H3</f>
        <v>53197.5</v>
      </c>
      <c r="F3" s="10">
        <f>H3-E3</f>
        <v>53197.5</v>
      </c>
      <c r="G3" s="10"/>
      <c r="H3" s="10">
        <v>106395</v>
      </c>
      <c r="I3" s="10">
        <v>0</v>
      </c>
      <c r="J3" s="3" t="s">
        <v>29</v>
      </c>
      <c r="K3" s="3"/>
      <c r="L3" s="3"/>
      <c r="M3" s="33"/>
    </row>
    <row r="4" spans="1:13" ht="157.5" x14ac:dyDescent="0.25">
      <c r="A4" s="19">
        <v>3</v>
      </c>
      <c r="B4" s="9" t="s">
        <v>2</v>
      </c>
      <c r="C4" s="10">
        <v>1448302.61</v>
      </c>
      <c r="D4" s="10">
        <v>0</v>
      </c>
      <c r="E4" s="4">
        <f>H4</f>
        <v>28966.06</v>
      </c>
      <c r="F4" s="10">
        <f t="shared" ref="F4:F24" si="0">H4-E4</f>
        <v>0</v>
      </c>
      <c r="G4" s="10"/>
      <c r="H4" s="10">
        <v>28966.06</v>
      </c>
      <c r="I4" s="10">
        <v>1419336.55</v>
      </c>
      <c r="J4" s="3" t="s">
        <v>29</v>
      </c>
      <c r="K4" s="12" t="s">
        <v>22</v>
      </c>
      <c r="L4" s="3" t="s">
        <v>21</v>
      </c>
      <c r="M4" s="44" t="s">
        <v>180</v>
      </c>
    </row>
    <row r="5" spans="1:13" ht="63" x14ac:dyDescent="0.25">
      <c r="A5" s="19">
        <v>4</v>
      </c>
      <c r="B5" s="3" t="s">
        <v>3</v>
      </c>
      <c r="C5" s="4">
        <v>15990</v>
      </c>
      <c r="D5" s="4">
        <v>0</v>
      </c>
      <c r="E5" s="4">
        <f>H5</f>
        <v>15990</v>
      </c>
      <c r="F5" s="10">
        <f t="shared" si="0"/>
        <v>0</v>
      </c>
      <c r="G5" s="10"/>
      <c r="H5" s="4">
        <v>15990</v>
      </c>
      <c r="I5" s="4">
        <v>0</v>
      </c>
      <c r="J5" s="3" t="s">
        <v>29</v>
      </c>
      <c r="K5" s="3"/>
      <c r="L5" s="3"/>
      <c r="M5" s="33"/>
    </row>
    <row r="6" spans="1:13" ht="204.75" x14ac:dyDescent="0.25">
      <c r="A6" s="19">
        <v>5</v>
      </c>
      <c r="B6" s="9" t="s">
        <v>4</v>
      </c>
      <c r="C6" s="4">
        <v>112266.16</v>
      </c>
      <c r="D6" s="4">
        <v>0</v>
      </c>
      <c r="E6" s="4">
        <f>H6</f>
        <v>20408.16</v>
      </c>
      <c r="F6" s="10">
        <f t="shared" si="0"/>
        <v>0</v>
      </c>
      <c r="G6" s="10"/>
      <c r="H6" s="4">
        <v>20408.16</v>
      </c>
      <c r="I6" s="4">
        <v>1000000</v>
      </c>
      <c r="J6" s="3" t="s">
        <v>29</v>
      </c>
      <c r="K6" s="3" t="s">
        <v>46</v>
      </c>
      <c r="L6" s="3" t="s">
        <v>20</v>
      </c>
      <c r="M6" s="5" t="s">
        <v>162</v>
      </c>
    </row>
    <row r="7" spans="1:13" ht="63" x14ac:dyDescent="0.25">
      <c r="A7" s="19">
        <v>6</v>
      </c>
      <c r="B7" s="3" t="s">
        <v>5</v>
      </c>
      <c r="C7" s="4">
        <v>25000</v>
      </c>
      <c r="D7" s="4">
        <v>0</v>
      </c>
      <c r="E7" s="4">
        <v>0</v>
      </c>
      <c r="F7" s="10">
        <f t="shared" si="0"/>
        <v>25000</v>
      </c>
      <c r="G7" s="10"/>
      <c r="H7" s="4">
        <f>C7</f>
        <v>25000</v>
      </c>
      <c r="I7" s="4"/>
      <c r="J7" s="3" t="s">
        <v>29</v>
      </c>
      <c r="K7" s="3"/>
      <c r="L7" s="3"/>
      <c r="M7" s="44" t="s">
        <v>117</v>
      </c>
    </row>
    <row r="8" spans="1:13" ht="204.75" x14ac:dyDescent="0.25">
      <c r="A8" s="19">
        <v>7</v>
      </c>
      <c r="B8" s="9" t="s">
        <v>24</v>
      </c>
      <c r="C8" s="4">
        <v>4885500</v>
      </c>
      <c r="D8" s="4">
        <v>0</v>
      </c>
      <c r="E8" s="4">
        <v>0</v>
      </c>
      <c r="F8" s="10">
        <f>H8</f>
        <v>488550</v>
      </c>
      <c r="G8" s="10"/>
      <c r="H8" s="4">
        <v>488550</v>
      </c>
      <c r="I8" s="4">
        <f>C8-H8</f>
        <v>4396950</v>
      </c>
      <c r="J8" s="42" t="s">
        <v>29</v>
      </c>
      <c r="K8" s="3" t="s">
        <v>47</v>
      </c>
      <c r="L8" s="3" t="s">
        <v>20</v>
      </c>
      <c r="M8" s="44" t="s">
        <v>163</v>
      </c>
    </row>
    <row r="9" spans="1:13" ht="31.5" x14ac:dyDescent="0.25">
      <c r="A9" s="19">
        <v>8</v>
      </c>
      <c r="B9" s="3" t="s">
        <v>5</v>
      </c>
      <c r="C9" s="4">
        <v>34756</v>
      </c>
      <c r="D9" s="4">
        <v>0</v>
      </c>
      <c r="E9" s="4">
        <v>0</v>
      </c>
      <c r="F9" s="10">
        <f t="shared" si="0"/>
        <v>34756</v>
      </c>
      <c r="G9" s="10"/>
      <c r="H9" s="4">
        <f>C9</f>
        <v>34756</v>
      </c>
      <c r="I9" s="4"/>
      <c r="J9" s="13" t="s">
        <v>118</v>
      </c>
      <c r="K9" s="3"/>
      <c r="L9" s="3"/>
      <c r="M9" s="44" t="s">
        <v>117</v>
      </c>
    </row>
    <row r="10" spans="1:13" ht="204.75" x14ac:dyDescent="0.25">
      <c r="A10" s="19">
        <v>9</v>
      </c>
      <c r="B10" s="9" t="s">
        <v>6</v>
      </c>
      <c r="C10" s="14">
        <v>1090000</v>
      </c>
      <c r="D10" s="14">
        <v>0</v>
      </c>
      <c r="E10" s="14">
        <v>109000</v>
      </c>
      <c r="F10" s="39">
        <v>0</v>
      </c>
      <c r="G10" s="39"/>
      <c r="H10" s="14">
        <v>109000</v>
      </c>
      <c r="I10" s="14">
        <v>981000</v>
      </c>
      <c r="J10" s="42" t="s">
        <v>79</v>
      </c>
      <c r="K10" s="3" t="s">
        <v>46</v>
      </c>
      <c r="L10" s="3" t="s">
        <v>20</v>
      </c>
      <c r="M10" s="44" t="s">
        <v>117</v>
      </c>
    </row>
    <row r="11" spans="1:13" ht="63" x14ac:dyDescent="0.25">
      <c r="A11" s="19">
        <v>10</v>
      </c>
      <c r="B11" s="3" t="s">
        <v>5</v>
      </c>
      <c r="C11" s="4">
        <v>15000</v>
      </c>
      <c r="D11" s="4">
        <v>0</v>
      </c>
      <c r="E11" s="4">
        <v>0</v>
      </c>
      <c r="F11" s="10">
        <f>H11</f>
        <v>15000</v>
      </c>
      <c r="G11" s="10"/>
      <c r="H11" s="4">
        <f>C11</f>
        <v>15000</v>
      </c>
      <c r="I11" s="4"/>
      <c r="J11" s="42" t="s">
        <v>29</v>
      </c>
      <c r="K11" s="3"/>
      <c r="L11" s="3"/>
      <c r="M11" s="44" t="s">
        <v>117</v>
      </c>
    </row>
    <row r="12" spans="1:13" ht="204.75" x14ac:dyDescent="0.25">
      <c r="A12" s="19">
        <v>11</v>
      </c>
      <c r="B12" s="38" t="s">
        <v>7</v>
      </c>
      <c r="C12" s="14">
        <v>1397944.38</v>
      </c>
      <c r="D12" s="14">
        <v>0</v>
      </c>
      <c r="E12" s="14">
        <v>69897.38</v>
      </c>
      <c r="F12" s="39">
        <v>0</v>
      </c>
      <c r="G12" s="39"/>
      <c r="H12" s="14">
        <f>E12</f>
        <v>69897.38</v>
      </c>
      <c r="I12" s="14">
        <f>C12-E12</f>
        <v>1328047</v>
      </c>
      <c r="J12" s="42" t="s">
        <v>29</v>
      </c>
      <c r="K12" s="3" t="s">
        <v>52</v>
      </c>
      <c r="L12" s="3" t="s">
        <v>20</v>
      </c>
      <c r="M12" s="44" t="s">
        <v>117</v>
      </c>
    </row>
    <row r="13" spans="1:13" ht="63" x14ac:dyDescent="0.25">
      <c r="A13" s="19">
        <v>12</v>
      </c>
      <c r="B13" s="47" t="s">
        <v>5</v>
      </c>
      <c r="C13" s="48">
        <v>22017</v>
      </c>
      <c r="D13" s="48">
        <v>0</v>
      </c>
      <c r="E13" s="48">
        <v>1185</v>
      </c>
      <c r="F13" s="49">
        <f>H13-E13</f>
        <v>20832</v>
      </c>
      <c r="G13" s="49"/>
      <c r="H13" s="48">
        <f>C13</f>
        <v>22017</v>
      </c>
      <c r="I13" s="48"/>
      <c r="J13" s="50" t="s">
        <v>81</v>
      </c>
      <c r="K13" s="47"/>
      <c r="L13" s="47"/>
      <c r="M13" s="44" t="s">
        <v>117</v>
      </c>
    </row>
    <row r="14" spans="1:13" ht="204.75" x14ac:dyDescent="0.25">
      <c r="A14" s="19">
        <v>13</v>
      </c>
      <c r="B14" s="9" t="s">
        <v>23</v>
      </c>
      <c r="C14" s="4">
        <v>620687.52</v>
      </c>
      <c r="D14" s="4">
        <v>0</v>
      </c>
      <c r="E14" s="4">
        <v>0</v>
      </c>
      <c r="F14" s="10">
        <f>H14-E14</f>
        <v>124137.52</v>
      </c>
      <c r="G14" s="10"/>
      <c r="H14" s="4">
        <v>124137.52</v>
      </c>
      <c r="I14" s="4">
        <f>C14-H14</f>
        <v>496550</v>
      </c>
      <c r="J14" s="34"/>
      <c r="K14" s="3" t="s">
        <v>48</v>
      </c>
      <c r="L14" s="3" t="s">
        <v>20</v>
      </c>
      <c r="M14" s="44" t="s">
        <v>181</v>
      </c>
    </row>
    <row r="15" spans="1:13" ht="78.75" x14ac:dyDescent="0.25">
      <c r="A15" s="19">
        <v>14</v>
      </c>
      <c r="B15" s="3" t="s">
        <v>60</v>
      </c>
      <c r="C15" s="4">
        <v>10000</v>
      </c>
      <c r="D15" s="4">
        <v>0</v>
      </c>
      <c r="E15" s="4"/>
      <c r="F15" s="10">
        <f t="shared" si="0"/>
        <v>10000</v>
      </c>
      <c r="G15" s="10"/>
      <c r="H15" s="4">
        <f>C15</f>
        <v>10000</v>
      </c>
      <c r="I15" s="4"/>
      <c r="J15" s="42" t="s">
        <v>213</v>
      </c>
      <c r="K15" s="3"/>
      <c r="L15" s="3"/>
      <c r="M15" s="5" t="s">
        <v>212</v>
      </c>
    </row>
    <row r="16" spans="1:13" ht="110.25" x14ac:dyDescent="0.25">
      <c r="A16" s="19">
        <v>15</v>
      </c>
      <c r="B16" s="3" t="s">
        <v>8</v>
      </c>
      <c r="C16" s="4">
        <v>320000</v>
      </c>
      <c r="D16" s="4">
        <v>0</v>
      </c>
      <c r="E16" s="4">
        <f t="shared" ref="E16:E20" si="1">H16</f>
        <v>320000</v>
      </c>
      <c r="F16" s="10">
        <f t="shared" si="0"/>
        <v>0</v>
      </c>
      <c r="G16" s="10"/>
      <c r="H16" s="4">
        <v>320000</v>
      </c>
      <c r="I16" s="4"/>
      <c r="J16" s="3" t="s">
        <v>49</v>
      </c>
      <c r="K16" s="3"/>
      <c r="L16" s="3"/>
      <c r="M16" s="5"/>
    </row>
    <row r="17" spans="1:13" ht="409.5" x14ac:dyDescent="0.25">
      <c r="A17" s="19">
        <v>16</v>
      </c>
      <c r="B17" s="9" t="s">
        <v>9</v>
      </c>
      <c r="C17" s="149">
        <v>1492260.6</v>
      </c>
      <c r="D17" s="4">
        <v>0</v>
      </c>
      <c r="E17" s="4">
        <f>H17</f>
        <v>20408.16</v>
      </c>
      <c r="F17" s="10">
        <f t="shared" si="0"/>
        <v>0</v>
      </c>
      <c r="G17" s="10"/>
      <c r="H17" s="4">
        <v>20408.16</v>
      </c>
      <c r="I17" s="4">
        <v>1000000</v>
      </c>
      <c r="J17" s="3" t="s">
        <v>43</v>
      </c>
      <c r="K17" s="147" t="s">
        <v>30</v>
      </c>
      <c r="L17" s="22" t="s">
        <v>41</v>
      </c>
      <c r="M17" s="33" t="s">
        <v>214</v>
      </c>
    </row>
    <row r="18" spans="1:13" ht="94.5" x14ac:dyDescent="0.25">
      <c r="A18" s="19">
        <v>17</v>
      </c>
      <c r="B18" s="3" t="s">
        <v>25</v>
      </c>
      <c r="C18" s="149"/>
      <c r="D18" s="4">
        <v>0</v>
      </c>
      <c r="E18" s="4">
        <f t="shared" si="1"/>
        <v>0</v>
      </c>
      <c r="F18" s="10">
        <f>I18</f>
        <v>471852.44</v>
      </c>
      <c r="G18" s="10"/>
      <c r="H18" s="4"/>
      <c r="I18" s="4">
        <v>471852.44</v>
      </c>
      <c r="J18" s="3"/>
      <c r="K18" s="148"/>
      <c r="L18" s="3" t="s">
        <v>40</v>
      </c>
      <c r="M18" s="5"/>
    </row>
    <row r="19" spans="1:13" ht="110.25" x14ac:dyDescent="0.25">
      <c r="A19" s="19">
        <v>18</v>
      </c>
      <c r="B19" s="3" t="s">
        <v>3</v>
      </c>
      <c r="C19" s="4">
        <v>8856</v>
      </c>
      <c r="D19" s="4">
        <v>0</v>
      </c>
      <c r="E19" s="4">
        <v>0</v>
      </c>
      <c r="F19" s="10">
        <f t="shared" si="0"/>
        <v>8856</v>
      </c>
      <c r="G19" s="10"/>
      <c r="H19" s="4">
        <f>C19</f>
        <v>8856</v>
      </c>
      <c r="I19" s="4"/>
      <c r="J19" s="13" t="s">
        <v>61</v>
      </c>
      <c r="K19" s="3"/>
      <c r="L19" s="3"/>
      <c r="M19" s="44" t="s">
        <v>165</v>
      </c>
    </row>
    <row r="20" spans="1:13" ht="236.25" x14ac:dyDescent="0.25">
      <c r="A20" s="19">
        <v>19</v>
      </c>
      <c r="B20" s="23" t="s">
        <v>10</v>
      </c>
      <c r="C20" s="4">
        <v>2098816.7000000002</v>
      </c>
      <c r="D20" s="4">
        <v>0</v>
      </c>
      <c r="E20" s="4">
        <f t="shared" si="1"/>
        <v>928588.70000000019</v>
      </c>
      <c r="F20" s="10">
        <f t="shared" si="0"/>
        <v>0</v>
      </c>
      <c r="G20" s="10"/>
      <c r="H20" s="4">
        <f>C20-I20</f>
        <v>928588.70000000019</v>
      </c>
      <c r="I20" s="4">
        <v>1170228</v>
      </c>
      <c r="J20" s="3" t="s">
        <v>50</v>
      </c>
      <c r="K20" s="3"/>
      <c r="L20" s="13"/>
      <c r="M20" s="44" t="s">
        <v>121</v>
      </c>
    </row>
    <row r="21" spans="1:13" ht="31.5" x14ac:dyDescent="0.25">
      <c r="A21" s="19">
        <v>20</v>
      </c>
      <c r="B21" s="3" t="s">
        <v>3</v>
      </c>
      <c r="C21" s="4">
        <v>23739</v>
      </c>
      <c r="D21" s="4">
        <v>0</v>
      </c>
      <c r="E21" s="4">
        <f>H21</f>
        <v>23739</v>
      </c>
      <c r="F21" s="10">
        <f t="shared" si="0"/>
        <v>0</v>
      </c>
      <c r="G21" s="10"/>
      <c r="H21" s="4">
        <v>23739</v>
      </c>
      <c r="I21" s="4"/>
      <c r="J21" s="3" t="s">
        <v>42</v>
      </c>
      <c r="K21" s="3"/>
      <c r="L21" s="3"/>
      <c r="M21" s="44" t="s">
        <v>85</v>
      </c>
    </row>
    <row r="22" spans="1:13" ht="409.5" x14ac:dyDescent="0.25">
      <c r="A22" s="19">
        <v>21</v>
      </c>
      <c r="B22" s="3" t="s">
        <v>35</v>
      </c>
      <c r="C22" s="4">
        <f>H22+I22</f>
        <v>514758.69</v>
      </c>
      <c r="D22" s="4">
        <v>0</v>
      </c>
      <c r="E22" s="4">
        <v>0</v>
      </c>
      <c r="F22" s="10">
        <f>H22</f>
        <v>96255.69</v>
      </c>
      <c r="G22" s="10"/>
      <c r="H22" s="4">
        <v>96255.69</v>
      </c>
      <c r="I22" s="4">
        <v>418503</v>
      </c>
      <c r="J22" s="3" t="s">
        <v>57</v>
      </c>
      <c r="K22" s="3"/>
      <c r="L22" s="3"/>
      <c r="M22" s="44" t="s">
        <v>166</v>
      </c>
    </row>
    <row r="23" spans="1:13" ht="141.75" x14ac:dyDescent="0.25">
      <c r="A23" s="19">
        <v>22</v>
      </c>
      <c r="B23" s="3" t="s">
        <v>11</v>
      </c>
      <c r="C23" s="4">
        <v>5523930</v>
      </c>
      <c r="D23" s="4">
        <v>0</v>
      </c>
      <c r="E23" s="4">
        <v>0</v>
      </c>
      <c r="F23" s="10">
        <f>C23-I23</f>
        <v>1032930</v>
      </c>
      <c r="G23" s="10"/>
      <c r="H23" s="4">
        <f>C23-I23</f>
        <v>1032930</v>
      </c>
      <c r="I23" s="4">
        <v>4491000</v>
      </c>
      <c r="J23" s="3" t="s">
        <v>58</v>
      </c>
      <c r="K23" s="3"/>
      <c r="L23" s="12" t="s">
        <v>33</v>
      </c>
      <c r="M23" s="45" t="s">
        <v>211</v>
      </c>
    </row>
    <row r="24" spans="1:13" ht="204.75" x14ac:dyDescent="0.25">
      <c r="A24" s="19">
        <v>23</v>
      </c>
      <c r="B24" s="9" t="s">
        <v>12</v>
      </c>
      <c r="C24" s="4">
        <v>1441525.34</v>
      </c>
      <c r="D24" s="4">
        <v>0</v>
      </c>
      <c r="E24" s="4">
        <v>28831</v>
      </c>
      <c r="F24" s="10">
        <f t="shared" si="0"/>
        <v>0</v>
      </c>
      <c r="G24" s="10"/>
      <c r="H24" s="4">
        <v>28831</v>
      </c>
      <c r="I24" s="4">
        <f>C24-H24</f>
        <v>1412694.34</v>
      </c>
      <c r="J24" s="3" t="s">
        <v>51</v>
      </c>
      <c r="K24" s="3" t="s">
        <v>52</v>
      </c>
      <c r="L24" s="3" t="s">
        <v>20</v>
      </c>
      <c r="M24" s="44" t="s">
        <v>86</v>
      </c>
    </row>
    <row r="25" spans="1:13" ht="31.5" x14ac:dyDescent="0.25">
      <c r="A25" s="19">
        <v>24</v>
      </c>
      <c r="B25" s="3" t="s">
        <v>3</v>
      </c>
      <c r="C25" s="4">
        <v>33890</v>
      </c>
      <c r="D25" s="4">
        <v>0</v>
      </c>
      <c r="E25" s="4">
        <v>17329.810000000001</v>
      </c>
      <c r="F25" s="10">
        <f>C25-E25</f>
        <v>16560.189999999999</v>
      </c>
      <c r="G25" s="10"/>
      <c r="H25" s="4">
        <f>C25</f>
        <v>33890</v>
      </c>
      <c r="I25" s="4"/>
      <c r="J25" s="13" t="s">
        <v>68</v>
      </c>
      <c r="K25" s="3"/>
      <c r="L25" s="3"/>
      <c r="M25" s="44" t="s">
        <v>87</v>
      </c>
    </row>
    <row r="26" spans="1:13" ht="94.5" x14ac:dyDescent="0.25">
      <c r="A26" s="19">
        <v>25</v>
      </c>
      <c r="B26" s="3" t="s">
        <v>34</v>
      </c>
      <c r="C26" s="6">
        <v>92250</v>
      </c>
      <c r="D26" s="4">
        <v>0</v>
      </c>
      <c r="E26" s="4">
        <f>0.2*C26</f>
        <v>18450</v>
      </c>
      <c r="F26" s="10">
        <v>0</v>
      </c>
      <c r="G26" s="10"/>
      <c r="H26" s="6">
        <v>0</v>
      </c>
      <c r="I26" s="4">
        <f>C26-E26</f>
        <v>73800</v>
      </c>
      <c r="J26" s="3" t="s">
        <v>53</v>
      </c>
      <c r="K26" s="3"/>
      <c r="L26" s="3"/>
      <c r="M26" s="44" t="s">
        <v>123</v>
      </c>
    </row>
    <row r="27" spans="1:13" ht="360" x14ac:dyDescent="0.25">
      <c r="A27" s="19">
        <v>26</v>
      </c>
      <c r="B27" s="29" t="s">
        <v>97</v>
      </c>
      <c r="C27" s="30">
        <v>1028688.25</v>
      </c>
      <c r="D27" s="30">
        <v>0</v>
      </c>
      <c r="E27" s="30">
        <f>H27</f>
        <v>346688.25</v>
      </c>
      <c r="F27" s="30">
        <f>H27-E27</f>
        <v>0</v>
      </c>
      <c r="G27" s="30"/>
      <c r="H27" s="30">
        <f>C27-I27</f>
        <v>346688.25</v>
      </c>
      <c r="I27" s="31">
        <v>682000</v>
      </c>
      <c r="J27" s="43" t="s">
        <v>44</v>
      </c>
      <c r="K27" s="32"/>
      <c r="L27" s="32"/>
      <c r="M27" s="44" t="s">
        <v>190</v>
      </c>
    </row>
    <row r="28" spans="1:13" ht="78.75" x14ac:dyDescent="0.25">
      <c r="A28" s="19">
        <v>27</v>
      </c>
      <c r="B28" s="23" t="s">
        <v>54</v>
      </c>
      <c r="C28" s="36">
        <v>1846936.39</v>
      </c>
      <c r="D28" s="4"/>
      <c r="E28" s="4"/>
      <c r="F28" s="10"/>
      <c r="G28" s="10"/>
      <c r="H28" s="4"/>
      <c r="I28" s="4" t="s">
        <v>55</v>
      </c>
      <c r="J28" s="13" t="s">
        <v>115</v>
      </c>
      <c r="K28" s="3"/>
      <c r="L28" s="3"/>
      <c r="M28" s="13" t="s">
        <v>111</v>
      </c>
    </row>
    <row r="29" spans="1:13" ht="78.75" x14ac:dyDescent="0.25">
      <c r="A29" s="19">
        <v>28</v>
      </c>
      <c r="B29" s="3" t="s">
        <v>63</v>
      </c>
      <c r="C29" s="4">
        <v>36900</v>
      </c>
      <c r="D29" s="4"/>
      <c r="E29" s="4">
        <v>18900</v>
      </c>
      <c r="F29" s="10">
        <v>0</v>
      </c>
      <c r="G29" s="10"/>
      <c r="H29" s="4">
        <f>E29</f>
        <v>18900</v>
      </c>
      <c r="I29" s="4">
        <f>C29-H29</f>
        <v>18000</v>
      </c>
      <c r="J29" s="13" t="s">
        <v>89</v>
      </c>
      <c r="K29" s="13"/>
      <c r="L29" s="3"/>
      <c r="M29" s="13" t="s">
        <v>112</v>
      </c>
    </row>
    <row r="30" spans="1:13" ht="94.5" x14ac:dyDescent="0.25">
      <c r="A30" s="19">
        <v>29</v>
      </c>
      <c r="B30" s="3" t="s">
        <v>62</v>
      </c>
      <c r="C30" s="4">
        <v>85714</v>
      </c>
      <c r="D30" s="4"/>
      <c r="E30" s="4">
        <v>25714.2</v>
      </c>
      <c r="F30" s="10">
        <v>0</v>
      </c>
      <c r="G30" s="10"/>
      <c r="H30" s="4">
        <f>E30</f>
        <v>25714.2</v>
      </c>
      <c r="I30" s="4">
        <f>C30-E30</f>
        <v>59999.8</v>
      </c>
      <c r="J30" s="13" t="s">
        <v>89</v>
      </c>
      <c r="K30" s="13"/>
      <c r="L30" s="3"/>
      <c r="M30" s="13" t="s">
        <v>113</v>
      </c>
    </row>
    <row r="31" spans="1:13" ht="110.25" x14ac:dyDescent="0.25">
      <c r="A31" s="19">
        <v>30</v>
      </c>
      <c r="B31" s="13" t="s">
        <v>131</v>
      </c>
      <c r="C31" s="14">
        <v>154192.79999999999</v>
      </c>
      <c r="D31" s="14"/>
      <c r="E31" s="14"/>
      <c r="F31" s="39">
        <v>31609.8</v>
      </c>
      <c r="G31" s="39"/>
      <c r="H31" s="39">
        <v>31609.8</v>
      </c>
      <c r="I31" s="14">
        <v>122583</v>
      </c>
      <c r="J31" s="35"/>
      <c r="K31" s="35"/>
      <c r="L31" s="35"/>
      <c r="M31" s="13" t="s">
        <v>191</v>
      </c>
    </row>
    <row r="32" spans="1:13" ht="78.75" x14ac:dyDescent="0.25">
      <c r="A32" s="19">
        <v>31</v>
      </c>
      <c r="B32" s="3" t="s">
        <v>64</v>
      </c>
      <c r="C32" s="4">
        <f>E32+I32</f>
        <v>103231.69</v>
      </c>
      <c r="D32" s="4"/>
      <c r="E32" s="4">
        <v>20646.34</v>
      </c>
      <c r="F32" s="10">
        <v>0</v>
      </c>
      <c r="G32" s="10"/>
      <c r="H32" s="4">
        <f>E32</f>
        <v>20646.34</v>
      </c>
      <c r="I32" s="4">
        <v>82585.350000000006</v>
      </c>
      <c r="J32" s="13" t="s">
        <v>90</v>
      </c>
      <c r="K32" s="35"/>
      <c r="L32" s="3"/>
      <c r="M32" s="13" t="s">
        <v>124</v>
      </c>
    </row>
    <row r="33" spans="1:13" ht="362.25" x14ac:dyDescent="0.25">
      <c r="A33" s="19">
        <v>32</v>
      </c>
      <c r="B33" s="3" t="s">
        <v>67</v>
      </c>
      <c r="C33" s="4">
        <v>160000</v>
      </c>
      <c r="D33" s="4"/>
      <c r="E33" s="4">
        <v>0</v>
      </c>
      <c r="F33" s="10">
        <v>80000</v>
      </c>
      <c r="G33" s="10"/>
      <c r="H33" s="4">
        <v>80000</v>
      </c>
      <c r="I33" s="4">
        <v>80000</v>
      </c>
      <c r="J33" s="13" t="s">
        <v>65</v>
      </c>
      <c r="K33" s="13" t="s">
        <v>66</v>
      </c>
      <c r="L33" s="3"/>
      <c r="M33" s="3"/>
    </row>
    <row r="34" spans="1:13" ht="157.5" x14ac:dyDescent="0.25">
      <c r="A34" s="19">
        <v>33</v>
      </c>
      <c r="B34" s="3" t="s">
        <v>125</v>
      </c>
      <c r="C34" s="4">
        <v>3999900</v>
      </c>
      <c r="D34" s="4"/>
      <c r="E34" s="4"/>
      <c r="F34" s="10"/>
      <c r="G34" s="10"/>
      <c r="H34" s="4">
        <v>599985</v>
      </c>
      <c r="I34" s="4">
        <f>C34-H34</f>
        <v>3399915</v>
      </c>
      <c r="J34" s="13" t="s">
        <v>70</v>
      </c>
      <c r="K34" s="13"/>
      <c r="L34" s="3"/>
      <c r="M34" s="13" t="s">
        <v>192</v>
      </c>
    </row>
    <row r="35" spans="1:13" ht="47.25" x14ac:dyDescent="0.25">
      <c r="A35" s="19">
        <v>34</v>
      </c>
      <c r="B35" s="3" t="s">
        <v>72</v>
      </c>
      <c r="C35" s="4">
        <v>70110</v>
      </c>
      <c r="D35" s="4"/>
      <c r="E35" s="4">
        <v>70110</v>
      </c>
      <c r="F35" s="10"/>
      <c r="G35" s="10"/>
      <c r="H35" s="4"/>
      <c r="I35" s="4">
        <v>0</v>
      </c>
      <c r="J35" s="13" t="s">
        <v>91</v>
      </c>
      <c r="K35" s="13"/>
      <c r="L35" s="3"/>
      <c r="M35" s="13" t="s">
        <v>92</v>
      </c>
    </row>
    <row r="36" spans="1:13" ht="31.5" x14ac:dyDescent="0.25">
      <c r="A36" s="19">
        <v>35</v>
      </c>
      <c r="B36" s="3" t="s">
        <v>73</v>
      </c>
      <c r="C36" s="4">
        <v>79785</v>
      </c>
      <c r="D36" s="4"/>
      <c r="E36" s="4">
        <v>79785</v>
      </c>
      <c r="F36" s="10"/>
      <c r="G36" s="10"/>
      <c r="H36" s="4"/>
      <c r="I36" s="4">
        <v>0</v>
      </c>
      <c r="J36" s="3" t="s">
        <v>89</v>
      </c>
      <c r="K36" s="3"/>
      <c r="L36" s="3"/>
      <c r="M36" s="13" t="s">
        <v>92</v>
      </c>
    </row>
    <row r="37" spans="1:13" ht="31.5" x14ac:dyDescent="0.25">
      <c r="A37" s="19">
        <v>36</v>
      </c>
      <c r="B37" s="3" t="s">
        <v>74</v>
      </c>
      <c r="C37" s="4">
        <f>E37+I37</f>
        <v>31250</v>
      </c>
      <c r="D37" s="4"/>
      <c r="E37" s="4">
        <v>6250</v>
      </c>
      <c r="F37" s="10"/>
      <c r="G37" s="10"/>
      <c r="H37" s="4"/>
      <c r="I37" s="4">
        <v>25000</v>
      </c>
      <c r="J37" s="3" t="s">
        <v>89</v>
      </c>
      <c r="K37" s="3"/>
      <c r="L37" s="3"/>
      <c r="M37" s="13" t="s">
        <v>92</v>
      </c>
    </row>
    <row r="38" spans="1:13" ht="126" x14ac:dyDescent="0.25">
      <c r="A38" s="19">
        <v>37</v>
      </c>
      <c r="B38" s="3" t="s">
        <v>94</v>
      </c>
      <c r="C38" s="4">
        <v>10625</v>
      </c>
      <c r="D38" s="4"/>
      <c r="E38" s="4"/>
      <c r="F38" s="10">
        <v>2125</v>
      </c>
      <c r="G38" s="10"/>
      <c r="H38" s="4">
        <v>2125</v>
      </c>
      <c r="I38" s="4">
        <v>8500</v>
      </c>
      <c r="J38" s="13" t="s">
        <v>102</v>
      </c>
      <c r="K38" s="3"/>
      <c r="L38" s="3"/>
      <c r="M38" s="13" t="s">
        <v>147</v>
      </c>
    </row>
    <row r="39" spans="1:13" ht="31.5" x14ac:dyDescent="0.25">
      <c r="A39" s="19">
        <v>38</v>
      </c>
      <c r="B39" s="3" t="s">
        <v>126</v>
      </c>
      <c r="C39" s="4">
        <v>10632.92</v>
      </c>
      <c r="D39" s="4"/>
      <c r="E39" s="4"/>
      <c r="F39" s="10">
        <v>2132.92</v>
      </c>
      <c r="G39" s="10"/>
      <c r="H39" s="4">
        <v>2132.92</v>
      </c>
      <c r="I39" s="4">
        <v>8500</v>
      </c>
      <c r="J39" s="13"/>
      <c r="K39" s="3"/>
      <c r="L39" s="3"/>
      <c r="M39" s="13" t="s">
        <v>127</v>
      </c>
    </row>
    <row r="40" spans="1:13" ht="189" x14ac:dyDescent="0.25">
      <c r="A40" s="19">
        <v>39</v>
      </c>
      <c r="B40" s="3" t="s">
        <v>95</v>
      </c>
      <c r="C40" s="4">
        <v>153278</v>
      </c>
      <c r="D40" s="4"/>
      <c r="E40" s="4"/>
      <c r="F40" s="10">
        <v>0</v>
      </c>
      <c r="G40" s="10"/>
      <c r="H40" s="4">
        <v>0</v>
      </c>
      <c r="I40" s="4">
        <f>C40</f>
        <v>153278</v>
      </c>
      <c r="J40" s="13" t="s">
        <v>101</v>
      </c>
      <c r="K40" s="3"/>
      <c r="L40" s="3"/>
      <c r="M40" s="13" t="s">
        <v>167</v>
      </c>
    </row>
    <row r="41" spans="1:13" ht="204.75" x14ac:dyDescent="0.25">
      <c r="A41" s="19">
        <v>40</v>
      </c>
      <c r="B41" s="3" t="s">
        <v>95</v>
      </c>
      <c r="C41" s="4">
        <v>153278</v>
      </c>
      <c r="D41" s="4"/>
      <c r="E41" s="4"/>
      <c r="F41" s="10">
        <v>0</v>
      </c>
      <c r="G41" s="10"/>
      <c r="H41" s="4">
        <f>C41-I41</f>
        <v>103278</v>
      </c>
      <c r="I41" s="4">
        <v>50000</v>
      </c>
      <c r="J41" s="13" t="s">
        <v>101</v>
      </c>
      <c r="K41" s="3"/>
      <c r="L41" s="3"/>
      <c r="M41" s="35" t="s">
        <v>203</v>
      </c>
    </row>
    <row r="42" spans="1:13" ht="236.25" x14ac:dyDescent="0.25">
      <c r="A42" s="19">
        <v>41</v>
      </c>
      <c r="B42" s="3" t="s">
        <v>132</v>
      </c>
      <c r="C42" s="4"/>
      <c r="D42" s="4"/>
      <c r="E42" s="4"/>
      <c r="F42" s="10"/>
      <c r="G42" s="10"/>
      <c r="H42" s="4"/>
      <c r="I42" s="4"/>
      <c r="J42" s="42" t="s">
        <v>145</v>
      </c>
      <c r="K42" s="3"/>
      <c r="L42" s="3"/>
      <c r="M42" s="13" t="s">
        <v>169</v>
      </c>
    </row>
    <row r="43" spans="1:13" ht="252" x14ac:dyDescent="0.25">
      <c r="A43" s="19">
        <v>42</v>
      </c>
      <c r="B43" s="3" t="s">
        <v>103</v>
      </c>
      <c r="C43" s="4">
        <v>100000</v>
      </c>
      <c r="D43" s="4"/>
      <c r="E43" s="4"/>
      <c r="F43" s="10">
        <v>0</v>
      </c>
      <c r="G43" s="10"/>
      <c r="H43" s="4">
        <v>0</v>
      </c>
      <c r="I43" s="4" t="s">
        <v>104</v>
      </c>
      <c r="J43" s="13" t="s">
        <v>105</v>
      </c>
      <c r="K43" s="3"/>
      <c r="L43" s="3"/>
      <c r="M43" s="13" t="s">
        <v>170</v>
      </c>
    </row>
    <row r="44" spans="1:13" ht="236.25" x14ac:dyDescent="0.25">
      <c r="A44" s="19">
        <v>43</v>
      </c>
      <c r="B44" s="3" t="s">
        <v>129</v>
      </c>
      <c r="C44" s="14">
        <v>3111900</v>
      </c>
      <c r="D44" s="14"/>
      <c r="E44" s="14"/>
      <c r="F44" s="39">
        <f>C44-I44</f>
        <v>581900</v>
      </c>
      <c r="G44" s="39"/>
      <c r="H44" s="14">
        <f>F44</f>
        <v>581900</v>
      </c>
      <c r="I44" s="14">
        <f>C44/1.23</f>
        <v>2530000</v>
      </c>
      <c r="J44" s="13" t="s">
        <v>110</v>
      </c>
      <c r="K44" s="3"/>
      <c r="L44" s="3"/>
      <c r="M44" s="13" t="s">
        <v>171</v>
      </c>
    </row>
    <row r="45" spans="1:13" ht="31.5" x14ac:dyDescent="0.25">
      <c r="A45" s="19">
        <v>44</v>
      </c>
      <c r="B45" s="3" t="s">
        <v>3</v>
      </c>
      <c r="C45" s="4"/>
      <c r="D45" s="4"/>
      <c r="E45" s="4"/>
      <c r="F45" s="10"/>
      <c r="G45" s="10"/>
      <c r="H45" s="4"/>
      <c r="I45" s="4"/>
      <c r="J45" s="13"/>
      <c r="K45" s="3"/>
      <c r="L45" s="3"/>
      <c r="M45" s="13" t="s">
        <v>130</v>
      </c>
    </row>
    <row r="46" spans="1:13" ht="157.5" x14ac:dyDescent="0.25">
      <c r="A46" s="19">
        <v>45</v>
      </c>
      <c r="B46" s="3" t="s">
        <v>28</v>
      </c>
      <c r="C46" s="4">
        <v>102997.4</v>
      </c>
      <c r="D46" s="4"/>
      <c r="E46" s="4"/>
      <c r="F46" s="10">
        <v>10299.74</v>
      </c>
      <c r="G46" s="10"/>
      <c r="H46" s="10">
        <v>10299.74</v>
      </c>
      <c r="I46" s="4">
        <f>C46-F46</f>
        <v>92697.659999999989</v>
      </c>
      <c r="J46" s="35"/>
      <c r="K46" s="3"/>
      <c r="L46" s="3"/>
      <c r="M46" s="13" t="s">
        <v>133</v>
      </c>
    </row>
    <row r="47" spans="1:13" ht="252" x14ac:dyDescent="0.25">
      <c r="A47" s="19">
        <v>46</v>
      </c>
      <c r="B47" s="3" t="s">
        <v>136</v>
      </c>
      <c r="C47" s="4"/>
      <c r="D47" s="4"/>
      <c r="E47" s="4"/>
      <c r="F47" s="10"/>
      <c r="G47" s="10"/>
      <c r="H47" s="10"/>
      <c r="I47" s="4"/>
      <c r="J47" s="13" t="s">
        <v>105</v>
      </c>
      <c r="K47" s="13"/>
      <c r="L47" s="13"/>
      <c r="M47" s="13" t="s">
        <v>172</v>
      </c>
    </row>
    <row r="48" spans="1:13" ht="173.25" x14ac:dyDescent="0.25">
      <c r="A48" s="19">
        <v>47</v>
      </c>
      <c r="B48" s="3" t="s">
        <v>134</v>
      </c>
      <c r="C48" s="4"/>
      <c r="D48" s="4"/>
      <c r="E48" s="4"/>
      <c r="F48" s="10"/>
      <c r="G48" s="10"/>
      <c r="H48" s="10"/>
      <c r="I48" s="4"/>
      <c r="J48" s="13"/>
      <c r="K48" s="13"/>
      <c r="L48" s="13"/>
      <c r="M48" s="13" t="s">
        <v>173</v>
      </c>
    </row>
    <row r="49" spans="1:13" ht="378" x14ac:dyDescent="0.25">
      <c r="A49" s="19">
        <v>48</v>
      </c>
      <c r="B49" s="3" t="s">
        <v>139</v>
      </c>
      <c r="C49" s="4"/>
      <c r="D49" s="4"/>
      <c r="E49" s="4"/>
      <c r="F49" s="10"/>
      <c r="G49" s="10"/>
      <c r="H49" s="10"/>
      <c r="I49" s="4">
        <v>40000</v>
      </c>
      <c r="J49" s="35"/>
      <c r="K49" s="3"/>
      <c r="L49" s="3"/>
      <c r="M49" s="13" t="s">
        <v>148</v>
      </c>
    </row>
    <row r="50" spans="1:13" ht="94.5" x14ac:dyDescent="0.25">
      <c r="A50" s="19">
        <v>49</v>
      </c>
      <c r="B50" s="3" t="s">
        <v>143</v>
      </c>
      <c r="C50" s="4">
        <v>338655.9</v>
      </c>
      <c r="D50" s="4"/>
      <c r="E50" s="4"/>
      <c r="F50" s="10">
        <f>C50-I50</f>
        <v>38655.900000000023</v>
      </c>
      <c r="G50" s="10"/>
      <c r="H50" s="10">
        <f>F50</f>
        <v>38655.900000000023</v>
      </c>
      <c r="I50" s="4">
        <v>300000</v>
      </c>
      <c r="J50" s="35"/>
      <c r="K50" s="3"/>
      <c r="L50" s="3"/>
      <c r="M50" s="13" t="s">
        <v>149</v>
      </c>
    </row>
    <row r="51" spans="1:13" ht="204.75" x14ac:dyDescent="0.25">
      <c r="A51" s="19">
        <v>50</v>
      </c>
      <c r="B51" s="3" t="s">
        <v>140</v>
      </c>
      <c r="C51" s="4">
        <v>6619122.79</v>
      </c>
      <c r="D51" s="4"/>
      <c r="E51" s="4"/>
      <c r="F51" s="10">
        <v>1323824.79</v>
      </c>
      <c r="G51" s="10"/>
      <c r="H51" s="10">
        <v>1323824.79</v>
      </c>
      <c r="I51" s="4">
        <f>C51-F51</f>
        <v>5295298</v>
      </c>
      <c r="J51" s="40"/>
      <c r="K51" s="3"/>
      <c r="L51" s="3"/>
      <c r="M51" s="13" t="s">
        <v>174</v>
      </c>
    </row>
    <row r="52" spans="1:13" ht="173.25" x14ac:dyDescent="0.25">
      <c r="A52" s="19">
        <v>51</v>
      </c>
      <c r="B52" s="3" t="s">
        <v>99</v>
      </c>
      <c r="C52" s="4">
        <v>1173297</v>
      </c>
      <c r="D52" s="4"/>
      <c r="E52" s="4"/>
      <c r="F52" s="10">
        <v>473297</v>
      </c>
      <c r="G52" s="10"/>
      <c r="H52" s="4">
        <f>F52</f>
        <v>473297</v>
      </c>
      <c r="I52" s="4">
        <v>700000</v>
      </c>
      <c r="J52" s="13" t="s">
        <v>100</v>
      </c>
      <c r="K52" s="3"/>
      <c r="L52" s="3"/>
      <c r="M52" s="54" t="s">
        <v>150</v>
      </c>
    </row>
    <row r="53" spans="1:13" ht="157.5" x14ac:dyDescent="0.25">
      <c r="A53" s="19">
        <v>52</v>
      </c>
      <c r="B53" s="3" t="s">
        <v>155</v>
      </c>
      <c r="C53" s="4">
        <v>43050</v>
      </c>
      <c r="D53" s="4"/>
      <c r="E53" s="4"/>
      <c r="F53" s="10"/>
      <c r="G53" s="10"/>
      <c r="H53" s="4">
        <v>26691</v>
      </c>
      <c r="I53" s="4">
        <v>16359</v>
      </c>
      <c r="J53" s="13" t="s">
        <v>156</v>
      </c>
      <c r="K53" s="3"/>
      <c r="L53" s="3"/>
      <c r="M53" s="54" t="s">
        <v>157</v>
      </c>
    </row>
    <row r="54" spans="1:13" ht="267.75" x14ac:dyDescent="0.25">
      <c r="A54" s="19">
        <v>53</v>
      </c>
      <c r="B54" s="3" t="s">
        <v>151</v>
      </c>
      <c r="C54" s="4">
        <v>330747</v>
      </c>
      <c r="D54" s="4"/>
      <c r="E54" s="4"/>
      <c r="F54" s="10"/>
      <c r="G54" s="10"/>
      <c r="H54" s="4">
        <v>165374</v>
      </c>
      <c r="I54" s="4">
        <f>H54-1</f>
        <v>165373</v>
      </c>
      <c r="J54" s="13" t="s">
        <v>152</v>
      </c>
      <c r="K54" s="3"/>
      <c r="L54" s="3"/>
      <c r="M54" s="54" t="s">
        <v>160</v>
      </c>
    </row>
    <row r="55" spans="1:13" ht="267.75" x14ac:dyDescent="0.25">
      <c r="A55" s="19">
        <v>54</v>
      </c>
      <c r="B55" s="3" t="s">
        <v>158</v>
      </c>
      <c r="C55" s="4"/>
      <c r="D55" s="4"/>
      <c r="E55" s="4"/>
      <c r="F55" s="10"/>
      <c r="G55" s="10"/>
      <c r="H55" s="4"/>
      <c r="I55" s="4"/>
      <c r="J55" s="13" t="s">
        <v>159</v>
      </c>
      <c r="K55" s="3"/>
      <c r="L55" s="3"/>
      <c r="M55" s="54" t="s">
        <v>194</v>
      </c>
    </row>
    <row r="56" spans="1:13" ht="94.5" x14ac:dyDescent="0.25">
      <c r="A56" s="19">
        <v>55</v>
      </c>
      <c r="B56" s="3" t="s">
        <v>153</v>
      </c>
      <c r="C56" s="4"/>
      <c r="D56" s="4"/>
      <c r="E56" s="4"/>
      <c r="F56" s="10"/>
      <c r="G56" s="10"/>
      <c r="H56" s="4"/>
      <c r="I56" s="4"/>
      <c r="J56" s="13"/>
      <c r="K56" s="3"/>
      <c r="L56" s="3"/>
      <c r="M56" s="54" t="s">
        <v>154</v>
      </c>
    </row>
    <row r="57" spans="1:13" ht="157.5" x14ac:dyDescent="0.25">
      <c r="A57" s="19">
        <v>56</v>
      </c>
      <c r="B57" s="3" t="s">
        <v>175</v>
      </c>
      <c r="C57" s="4">
        <v>7880</v>
      </c>
      <c r="D57" s="4"/>
      <c r="E57" s="4"/>
      <c r="F57" s="10"/>
      <c r="G57" s="10"/>
      <c r="H57" s="4">
        <v>880</v>
      </c>
      <c r="I57" s="4">
        <v>7000</v>
      </c>
      <c r="J57" s="13"/>
      <c r="K57" s="3"/>
      <c r="L57" s="3"/>
      <c r="M57" s="54" t="s">
        <v>198</v>
      </c>
    </row>
    <row r="58" spans="1:13" ht="236.25" x14ac:dyDescent="0.25">
      <c r="A58" s="19">
        <v>57</v>
      </c>
      <c r="B58" s="3" t="s">
        <v>178</v>
      </c>
      <c r="C58" s="4">
        <v>20000</v>
      </c>
      <c r="D58" s="4"/>
      <c r="E58" s="4"/>
      <c r="F58" s="10"/>
      <c r="G58" s="10"/>
      <c r="H58" s="4"/>
      <c r="I58" s="4">
        <v>20000</v>
      </c>
      <c r="J58" s="13"/>
      <c r="K58" s="3"/>
      <c r="L58" s="3"/>
      <c r="M58" s="76" t="s">
        <v>195</v>
      </c>
    </row>
    <row r="59" spans="1:13" ht="378" x14ac:dyDescent="0.25">
      <c r="A59" s="19">
        <v>58</v>
      </c>
      <c r="B59" s="3" t="s">
        <v>183</v>
      </c>
      <c r="C59" s="4">
        <v>194037.9</v>
      </c>
      <c r="D59" s="4">
        <v>0</v>
      </c>
      <c r="E59" s="4">
        <v>0</v>
      </c>
      <c r="F59" s="10">
        <v>0</v>
      </c>
      <c r="G59" s="10">
        <v>0</v>
      </c>
      <c r="H59" s="4">
        <v>0</v>
      </c>
      <c r="I59" s="4">
        <f>C59</f>
        <v>194037.9</v>
      </c>
      <c r="J59" s="13"/>
      <c r="K59" s="12">
        <v>46112</v>
      </c>
      <c r="L59" s="3" t="s">
        <v>186</v>
      </c>
      <c r="M59" s="76" t="s">
        <v>196</v>
      </c>
    </row>
    <row r="60" spans="1:13" ht="330.75" x14ac:dyDescent="0.25">
      <c r="A60" s="19">
        <v>59</v>
      </c>
      <c r="B60" s="3" t="s">
        <v>185</v>
      </c>
      <c r="C60" s="4">
        <v>257114.38</v>
      </c>
      <c r="D60" s="4">
        <v>0</v>
      </c>
      <c r="E60" s="4">
        <v>0</v>
      </c>
      <c r="F60" s="10">
        <v>0</v>
      </c>
      <c r="G60" s="10">
        <v>64278.6</v>
      </c>
      <c r="H60" s="4">
        <f>G60</f>
        <v>64278.6</v>
      </c>
      <c r="I60" s="4">
        <v>192835.78</v>
      </c>
      <c r="J60" s="13"/>
      <c r="K60" s="12">
        <v>46112</v>
      </c>
      <c r="L60" s="3" t="str">
        <f>L59</f>
        <v>31.03.2026 jako złożenie wniosku o płatność końcową</v>
      </c>
      <c r="M60" s="76" t="s">
        <v>197</v>
      </c>
    </row>
    <row r="61" spans="1:13" ht="299.25" x14ac:dyDescent="0.25">
      <c r="A61" s="57">
        <v>60</v>
      </c>
      <c r="B61" s="3" t="s">
        <v>200</v>
      </c>
      <c r="C61" s="4"/>
      <c r="D61" s="4"/>
      <c r="E61" s="4"/>
      <c r="F61" s="10"/>
      <c r="G61" s="10"/>
      <c r="H61" s="4"/>
      <c r="I61" s="4"/>
      <c r="J61" s="13"/>
      <c r="K61" s="12"/>
      <c r="L61" s="3"/>
      <c r="M61" s="61" t="s">
        <v>199</v>
      </c>
    </row>
    <row r="62" spans="1:13" ht="267.75" x14ac:dyDescent="0.25">
      <c r="A62" s="57">
        <v>61</v>
      </c>
      <c r="B62" s="3" t="s">
        <v>136</v>
      </c>
      <c r="C62" s="4" t="s">
        <v>202</v>
      </c>
      <c r="D62" s="4"/>
      <c r="E62" s="4"/>
      <c r="F62" s="10"/>
      <c r="G62" s="10"/>
      <c r="H62" s="10"/>
      <c r="I62" s="4" t="s">
        <v>202</v>
      </c>
      <c r="J62" s="13" t="s">
        <v>204</v>
      </c>
      <c r="K62" s="13"/>
      <c r="L62" s="13"/>
      <c r="M62" s="35" t="s">
        <v>201</v>
      </c>
    </row>
    <row r="63" spans="1:13" ht="126" x14ac:dyDescent="0.25">
      <c r="A63" s="57">
        <v>62</v>
      </c>
      <c r="B63" s="3" t="s">
        <v>205</v>
      </c>
      <c r="C63" s="4"/>
      <c r="D63" s="4"/>
      <c r="E63" s="4"/>
      <c r="F63" s="10"/>
      <c r="G63" s="10"/>
      <c r="H63" s="4"/>
      <c r="I63" s="4"/>
      <c r="J63" s="13"/>
      <c r="K63" s="12"/>
      <c r="L63" s="3"/>
      <c r="M63" s="35" t="s">
        <v>206</v>
      </c>
    </row>
    <row r="64" spans="1:13" ht="315" x14ac:dyDescent="0.25">
      <c r="A64" s="57">
        <v>63</v>
      </c>
      <c r="B64" s="78" t="s">
        <v>207</v>
      </c>
      <c r="C64" s="4">
        <v>44600</v>
      </c>
      <c r="D64" s="4"/>
      <c r="E64" s="4"/>
      <c r="F64" s="4" t="s">
        <v>209</v>
      </c>
      <c r="G64" s="10"/>
      <c r="H64" s="4"/>
      <c r="I64" s="4">
        <v>35680</v>
      </c>
      <c r="J64" s="13" t="s">
        <v>210</v>
      </c>
      <c r="K64" s="12"/>
      <c r="L64" s="3"/>
      <c r="M64" s="35" t="s">
        <v>208</v>
      </c>
    </row>
    <row r="65" spans="1:13" ht="15.75" x14ac:dyDescent="0.25">
      <c r="A65" s="57"/>
      <c r="B65" s="77"/>
      <c r="C65" s="4"/>
      <c r="D65" s="4"/>
      <c r="E65" s="4"/>
      <c r="F65" s="10"/>
      <c r="G65" s="10"/>
      <c r="H65" s="4"/>
      <c r="I65" s="4"/>
      <c r="J65" s="13"/>
      <c r="K65" s="12"/>
      <c r="L65" s="3"/>
      <c r="M65" s="76"/>
    </row>
    <row r="66" spans="1:13" ht="16.5" thickBot="1" x14ac:dyDescent="0.3">
      <c r="A66" s="25"/>
      <c r="B66" s="26"/>
      <c r="C66" s="37">
        <f t="shared" ref="C66:D66" si="2">SUM(C2:C60)</f>
        <v>56298759.419999994</v>
      </c>
      <c r="D66" s="37">
        <f t="shared" si="2"/>
        <v>737077.5</v>
      </c>
      <c r="E66" s="37">
        <f>SUM(E2:E60)</f>
        <v>6428557.0599999996</v>
      </c>
      <c r="F66" s="37">
        <f>SUM(F2:F60)</f>
        <v>4941772.49</v>
      </c>
      <c r="G66" s="37">
        <f>SUM(G2:G60)</f>
        <v>64278.6</v>
      </c>
      <c r="H66" s="37">
        <f>SUM(H2:H60)</f>
        <v>12421446.209999999</v>
      </c>
      <c r="I66" s="27"/>
      <c r="J66" s="27"/>
      <c r="K66" s="27"/>
      <c r="L66" s="27"/>
      <c r="M66" s="28"/>
    </row>
  </sheetData>
  <mergeCells count="2">
    <mergeCell ref="C17:C18"/>
    <mergeCell ref="K17:K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58" workbookViewId="0">
      <selection activeCell="A58" sqref="A58:M58"/>
    </sheetView>
  </sheetViews>
  <sheetFormatPr defaultRowHeight="15" x14ac:dyDescent="0.25"/>
  <cols>
    <col min="1" max="1" width="3.42578125" bestFit="1" customWidth="1"/>
    <col min="2" max="2" width="27.85546875" bestFit="1" customWidth="1"/>
    <col min="3" max="3" width="14.28515625" bestFit="1" customWidth="1"/>
    <col min="4" max="4" width="11.28515625" bestFit="1" customWidth="1"/>
    <col min="5" max="6" width="13.140625" bestFit="1" customWidth="1"/>
    <col min="7" max="7" width="10.140625" bestFit="1" customWidth="1"/>
    <col min="8" max="8" width="14.28515625" bestFit="1" customWidth="1"/>
    <col min="9" max="9" width="15.42578125" bestFit="1" customWidth="1"/>
    <col min="10" max="10" width="27.28515625" customWidth="1"/>
    <col min="11" max="11" width="11.28515625" bestFit="1" customWidth="1"/>
    <col min="12" max="12" width="12.42578125" bestFit="1" customWidth="1"/>
    <col min="13" max="13" width="27.5703125" bestFit="1" customWidth="1"/>
  </cols>
  <sheetData>
    <row r="1" spans="1:13" ht="47.25" x14ac:dyDescent="0.25">
      <c r="A1" s="15" t="s">
        <v>27</v>
      </c>
      <c r="B1" s="16" t="s">
        <v>26</v>
      </c>
      <c r="C1" s="17" t="s">
        <v>17</v>
      </c>
      <c r="D1" s="17" t="s">
        <v>39</v>
      </c>
      <c r="E1" s="17" t="s">
        <v>37</v>
      </c>
      <c r="F1" s="17" t="s">
        <v>38</v>
      </c>
      <c r="G1" s="17" t="s">
        <v>184</v>
      </c>
      <c r="H1" s="16" t="s">
        <v>18</v>
      </c>
      <c r="I1" s="17" t="s">
        <v>19</v>
      </c>
      <c r="J1" s="17" t="s">
        <v>13</v>
      </c>
      <c r="K1" s="17" t="s">
        <v>14</v>
      </c>
      <c r="L1" s="17" t="s">
        <v>15</v>
      </c>
      <c r="M1" s="18" t="s">
        <v>36</v>
      </c>
    </row>
    <row r="2" spans="1:13" ht="220.5" x14ac:dyDescent="0.25">
      <c r="A2" s="19">
        <v>1</v>
      </c>
      <c r="B2" s="9" t="s">
        <v>0</v>
      </c>
      <c r="C2" s="10">
        <v>14741550</v>
      </c>
      <c r="D2" s="10">
        <v>737077.5</v>
      </c>
      <c r="E2" s="4">
        <v>4204472.5</v>
      </c>
      <c r="F2" s="10">
        <v>0</v>
      </c>
      <c r="G2" s="10"/>
      <c r="H2" s="10">
        <f>D2+E2+F2</f>
        <v>4941550</v>
      </c>
      <c r="I2" s="10">
        <f>3166302.5+6633697.5</f>
        <v>9800000</v>
      </c>
      <c r="J2" s="3" t="s">
        <v>29</v>
      </c>
      <c r="K2" s="3" t="s">
        <v>45</v>
      </c>
      <c r="L2" s="3" t="s">
        <v>20</v>
      </c>
      <c r="M2" s="33" t="s">
        <v>229</v>
      </c>
    </row>
    <row r="3" spans="1:13" ht="63" x14ac:dyDescent="0.25">
      <c r="A3" s="19">
        <v>2</v>
      </c>
      <c r="B3" s="11" t="s">
        <v>1</v>
      </c>
      <c r="C3" s="10">
        <v>106395</v>
      </c>
      <c r="D3" s="10">
        <v>0</v>
      </c>
      <c r="E3" s="4">
        <f>0.5*H3</f>
        <v>53197.5</v>
      </c>
      <c r="F3" s="10">
        <f>H3-E3</f>
        <v>53197.5</v>
      </c>
      <c r="G3" s="10"/>
      <c r="H3" s="10">
        <v>106395</v>
      </c>
      <c r="I3" s="10">
        <v>0</v>
      </c>
      <c r="J3" s="3" t="s">
        <v>29</v>
      </c>
      <c r="K3" s="3"/>
      <c r="L3" s="3"/>
      <c r="M3" s="33"/>
    </row>
    <row r="4" spans="1:13" ht="157.5" x14ac:dyDescent="0.25">
      <c r="A4" s="19">
        <v>3</v>
      </c>
      <c r="B4" s="9" t="s">
        <v>2</v>
      </c>
      <c r="C4" s="10">
        <v>1448302.61</v>
      </c>
      <c r="D4" s="10">
        <v>0</v>
      </c>
      <c r="E4" s="4">
        <f>H4</f>
        <v>28966.06</v>
      </c>
      <c r="F4" s="10">
        <f t="shared" ref="F4:F22" si="0">H4-E4</f>
        <v>0</v>
      </c>
      <c r="G4" s="10"/>
      <c r="H4" s="10">
        <v>28966.06</v>
      </c>
      <c r="I4" s="10">
        <v>1419336.55</v>
      </c>
      <c r="J4" s="3" t="s">
        <v>29</v>
      </c>
      <c r="K4" s="12" t="s">
        <v>22</v>
      </c>
      <c r="L4" s="3" t="s">
        <v>21</v>
      </c>
      <c r="M4" s="33" t="s">
        <v>230</v>
      </c>
    </row>
    <row r="5" spans="1:13" ht="31.5" x14ac:dyDescent="0.25">
      <c r="A5" s="19">
        <v>4</v>
      </c>
      <c r="B5" s="3" t="s">
        <v>3</v>
      </c>
      <c r="C5" s="4">
        <v>15990</v>
      </c>
      <c r="D5" s="4">
        <v>0</v>
      </c>
      <c r="E5" s="4">
        <f>H5</f>
        <v>15990</v>
      </c>
      <c r="F5" s="10">
        <f t="shared" si="0"/>
        <v>0</v>
      </c>
      <c r="G5" s="10"/>
      <c r="H5" s="4">
        <v>15990</v>
      </c>
      <c r="I5" s="4">
        <v>0</v>
      </c>
      <c r="J5" s="3" t="s">
        <v>29</v>
      </c>
      <c r="K5" s="3"/>
      <c r="L5" s="3"/>
      <c r="M5" s="33"/>
    </row>
    <row r="6" spans="1:13" ht="204.75" x14ac:dyDescent="0.25">
      <c r="A6" s="19">
        <v>5</v>
      </c>
      <c r="B6" s="9" t="s">
        <v>4</v>
      </c>
      <c r="C6" s="4">
        <v>112266.16</v>
      </c>
      <c r="D6" s="4">
        <v>0</v>
      </c>
      <c r="E6" s="4">
        <f>H6</f>
        <v>20408.16</v>
      </c>
      <c r="F6" s="10">
        <f t="shared" si="0"/>
        <v>0</v>
      </c>
      <c r="G6" s="10"/>
      <c r="H6" s="4">
        <v>20408.16</v>
      </c>
      <c r="I6" s="4">
        <v>1000000</v>
      </c>
      <c r="J6" s="3" t="s">
        <v>29</v>
      </c>
      <c r="K6" s="3" t="s">
        <v>46</v>
      </c>
      <c r="L6" s="3" t="s">
        <v>20</v>
      </c>
      <c r="M6" s="5" t="s">
        <v>162</v>
      </c>
    </row>
    <row r="7" spans="1:13" ht="31.5" x14ac:dyDescent="0.25">
      <c r="A7" s="19">
        <v>6</v>
      </c>
      <c r="B7" s="3" t="s">
        <v>5</v>
      </c>
      <c r="C7" s="4">
        <v>25000</v>
      </c>
      <c r="D7" s="4">
        <v>0</v>
      </c>
      <c r="E7" s="4">
        <v>0</v>
      </c>
      <c r="F7" s="10">
        <f t="shared" si="0"/>
        <v>25000</v>
      </c>
      <c r="G7" s="10"/>
      <c r="H7" s="4">
        <f>C7</f>
        <v>25000</v>
      </c>
      <c r="I7" s="4"/>
      <c r="J7" s="3" t="s">
        <v>29</v>
      </c>
      <c r="K7" s="3"/>
      <c r="L7" s="3"/>
      <c r="M7" s="44" t="s">
        <v>117</v>
      </c>
    </row>
    <row r="8" spans="1:13" ht="204.75" x14ac:dyDescent="0.25">
      <c r="A8" s="19">
        <v>7</v>
      </c>
      <c r="B8" s="9" t="s">
        <v>24</v>
      </c>
      <c r="C8" s="4">
        <v>4885500</v>
      </c>
      <c r="D8" s="4">
        <v>0</v>
      </c>
      <c r="E8" s="4">
        <v>0</v>
      </c>
      <c r="F8" s="10">
        <f>H8</f>
        <v>488550</v>
      </c>
      <c r="G8" s="10"/>
      <c r="H8" s="4">
        <v>488550</v>
      </c>
      <c r="I8" s="4">
        <f>C8-H8</f>
        <v>4396950</v>
      </c>
      <c r="J8" s="42" t="s">
        <v>29</v>
      </c>
      <c r="K8" s="3" t="s">
        <v>47</v>
      </c>
      <c r="L8" s="3" t="s">
        <v>20</v>
      </c>
      <c r="M8" s="33" t="s">
        <v>233</v>
      </c>
    </row>
    <row r="9" spans="1:13" ht="31.5" x14ac:dyDescent="0.25">
      <c r="A9" s="19">
        <v>8</v>
      </c>
      <c r="B9" s="3" t="s">
        <v>5</v>
      </c>
      <c r="C9" s="4">
        <v>34756</v>
      </c>
      <c r="D9" s="4">
        <v>0</v>
      </c>
      <c r="E9" s="4">
        <v>0</v>
      </c>
      <c r="F9" s="10">
        <f t="shared" si="0"/>
        <v>34756</v>
      </c>
      <c r="G9" s="10"/>
      <c r="H9" s="4">
        <f>C9</f>
        <v>34756</v>
      </c>
      <c r="I9" s="4"/>
      <c r="J9" s="13" t="s">
        <v>118</v>
      </c>
      <c r="K9" s="3"/>
      <c r="L9" s="3"/>
      <c r="M9" s="44" t="s">
        <v>117</v>
      </c>
    </row>
    <row r="10" spans="1:13" ht="204.75" x14ac:dyDescent="0.25">
      <c r="A10" s="19">
        <v>9</v>
      </c>
      <c r="B10" s="9" t="s">
        <v>6</v>
      </c>
      <c r="C10" s="14">
        <v>1090000</v>
      </c>
      <c r="D10" s="14">
        <v>0</v>
      </c>
      <c r="E10" s="14">
        <v>109000</v>
      </c>
      <c r="F10" s="39">
        <v>0</v>
      </c>
      <c r="G10" s="39"/>
      <c r="H10" s="14">
        <v>109000</v>
      </c>
      <c r="I10" s="14">
        <v>981000</v>
      </c>
      <c r="J10" s="42" t="s">
        <v>79</v>
      </c>
      <c r="K10" s="3" t="s">
        <v>46</v>
      </c>
      <c r="L10" s="3" t="s">
        <v>20</v>
      </c>
      <c r="M10" s="33" t="s">
        <v>231</v>
      </c>
    </row>
    <row r="11" spans="1:13" ht="31.5" x14ac:dyDescent="0.25">
      <c r="A11" s="19">
        <v>10</v>
      </c>
      <c r="B11" s="3" t="s">
        <v>5</v>
      </c>
      <c r="C11" s="4">
        <v>15000</v>
      </c>
      <c r="D11" s="4">
        <v>0</v>
      </c>
      <c r="E11" s="4">
        <v>0</v>
      </c>
      <c r="F11" s="10">
        <f>H11</f>
        <v>15000</v>
      </c>
      <c r="G11" s="10"/>
      <c r="H11" s="4">
        <f>C11</f>
        <v>15000</v>
      </c>
      <c r="I11" s="4"/>
      <c r="J11" s="42" t="s">
        <v>29</v>
      </c>
      <c r="K11" s="3"/>
      <c r="L11" s="3"/>
      <c r="M11" s="44" t="s">
        <v>117</v>
      </c>
    </row>
    <row r="12" spans="1:13" ht="204.75" x14ac:dyDescent="0.25">
      <c r="A12" s="19">
        <v>11</v>
      </c>
      <c r="B12" s="38" t="s">
        <v>7</v>
      </c>
      <c r="C12" s="14">
        <v>1397944.38</v>
      </c>
      <c r="D12" s="14">
        <v>0</v>
      </c>
      <c r="E12" s="14">
        <v>69897.38</v>
      </c>
      <c r="F12" s="39">
        <v>0</v>
      </c>
      <c r="G12" s="39"/>
      <c r="H12" s="14">
        <f>E12</f>
        <v>69897.38</v>
      </c>
      <c r="I12" s="14">
        <f>C12-E12</f>
        <v>1328047</v>
      </c>
      <c r="J12" s="42" t="s">
        <v>29</v>
      </c>
      <c r="K12" s="3" t="s">
        <v>52</v>
      </c>
      <c r="L12" s="3" t="s">
        <v>20</v>
      </c>
      <c r="M12" s="33" t="s">
        <v>232</v>
      </c>
    </row>
    <row r="13" spans="1:13" ht="31.5" x14ac:dyDescent="0.25">
      <c r="A13" s="19">
        <v>12</v>
      </c>
      <c r="B13" s="47" t="s">
        <v>5</v>
      </c>
      <c r="C13" s="48">
        <v>22017</v>
      </c>
      <c r="D13" s="48">
        <v>0</v>
      </c>
      <c r="E13" s="48">
        <v>1185</v>
      </c>
      <c r="F13" s="49">
        <f>H13-E13</f>
        <v>20832</v>
      </c>
      <c r="G13" s="49"/>
      <c r="H13" s="48">
        <f>C13</f>
        <v>22017</v>
      </c>
      <c r="I13" s="48"/>
      <c r="J13" s="50" t="s">
        <v>81</v>
      </c>
      <c r="K13" s="47"/>
      <c r="L13" s="47"/>
      <c r="M13" s="44" t="s">
        <v>117</v>
      </c>
    </row>
    <row r="14" spans="1:13" ht="204.75" x14ac:dyDescent="0.25">
      <c r="A14" s="19">
        <v>13</v>
      </c>
      <c r="B14" s="9" t="s">
        <v>23</v>
      </c>
      <c r="C14" s="4">
        <v>620687.52</v>
      </c>
      <c r="D14" s="4">
        <v>0</v>
      </c>
      <c r="E14" s="4">
        <v>0</v>
      </c>
      <c r="F14" s="10">
        <f>H14-E14</f>
        <v>124137.52</v>
      </c>
      <c r="G14" s="10"/>
      <c r="H14" s="4">
        <v>124137.52</v>
      </c>
      <c r="I14" s="4">
        <f>C14-H14</f>
        <v>496550</v>
      </c>
      <c r="J14" s="34"/>
      <c r="K14" s="3" t="s">
        <v>48</v>
      </c>
      <c r="L14" s="3" t="s">
        <v>20</v>
      </c>
      <c r="M14" s="33" t="s">
        <v>234</v>
      </c>
    </row>
    <row r="15" spans="1:13" ht="47.25" x14ac:dyDescent="0.25">
      <c r="A15" s="19">
        <v>14</v>
      </c>
      <c r="B15" s="3" t="s">
        <v>60</v>
      </c>
      <c r="C15" s="4">
        <v>10000</v>
      </c>
      <c r="D15" s="4">
        <v>0</v>
      </c>
      <c r="E15" s="4"/>
      <c r="F15" s="10">
        <f t="shared" si="0"/>
        <v>10000</v>
      </c>
      <c r="G15" s="10"/>
      <c r="H15" s="4">
        <f>C15</f>
        <v>10000</v>
      </c>
      <c r="I15" s="4"/>
      <c r="J15" s="42" t="s">
        <v>213</v>
      </c>
      <c r="K15" s="3"/>
      <c r="L15" s="3"/>
      <c r="M15" s="5" t="s">
        <v>212</v>
      </c>
    </row>
    <row r="16" spans="1:13" ht="110.25" x14ac:dyDescent="0.25">
      <c r="A16" s="19">
        <v>15</v>
      </c>
      <c r="B16" s="3" t="s">
        <v>8</v>
      </c>
      <c r="C16" s="4">
        <v>320000</v>
      </c>
      <c r="D16" s="4">
        <v>0</v>
      </c>
      <c r="E16" s="4">
        <f t="shared" ref="E16:E18" si="1">H16</f>
        <v>320000</v>
      </c>
      <c r="F16" s="10">
        <f t="shared" si="0"/>
        <v>0</v>
      </c>
      <c r="G16" s="10"/>
      <c r="H16" s="4">
        <v>320000</v>
      </c>
      <c r="I16" s="4"/>
      <c r="J16" s="3" t="s">
        <v>49</v>
      </c>
      <c r="K16" s="3"/>
      <c r="L16" s="3"/>
      <c r="M16" s="5"/>
    </row>
    <row r="17" spans="1:13" ht="409.5" x14ac:dyDescent="0.25">
      <c r="A17" s="19">
        <v>16</v>
      </c>
      <c r="B17" s="9" t="s">
        <v>9</v>
      </c>
      <c r="C17" s="149">
        <v>1492260.6</v>
      </c>
      <c r="D17" s="4">
        <v>0</v>
      </c>
      <c r="E17" s="4">
        <f>H17</f>
        <v>20408.16</v>
      </c>
      <c r="F17" s="10">
        <f t="shared" si="0"/>
        <v>0</v>
      </c>
      <c r="G17" s="10"/>
      <c r="H17" s="4">
        <v>20408.16</v>
      </c>
      <c r="I17" s="4">
        <v>1000000</v>
      </c>
      <c r="J17" s="3" t="s">
        <v>43</v>
      </c>
      <c r="K17" s="147" t="s">
        <v>30</v>
      </c>
      <c r="L17" s="22" t="s">
        <v>41</v>
      </c>
      <c r="M17" s="33" t="s">
        <v>235</v>
      </c>
    </row>
    <row r="18" spans="1:13" ht="94.5" x14ac:dyDescent="0.25">
      <c r="A18" s="19">
        <v>17</v>
      </c>
      <c r="B18" s="3" t="s">
        <v>25</v>
      </c>
      <c r="C18" s="149"/>
      <c r="D18" s="4">
        <v>0</v>
      </c>
      <c r="E18" s="4">
        <f t="shared" si="1"/>
        <v>0</v>
      </c>
      <c r="F18" s="10">
        <f>I18</f>
        <v>471852.44</v>
      </c>
      <c r="G18" s="10"/>
      <c r="H18" s="4"/>
      <c r="I18" s="4">
        <v>471852.44</v>
      </c>
      <c r="J18" s="3"/>
      <c r="K18" s="148"/>
      <c r="L18" s="3" t="s">
        <v>40</v>
      </c>
      <c r="M18" s="5"/>
    </row>
    <row r="19" spans="1:13" ht="63" x14ac:dyDescent="0.25">
      <c r="A19" s="19">
        <v>18</v>
      </c>
      <c r="B19" s="3" t="s">
        <v>3</v>
      </c>
      <c r="C19" s="4">
        <v>8856</v>
      </c>
      <c r="D19" s="4">
        <v>0</v>
      </c>
      <c r="E19" s="4">
        <v>0</v>
      </c>
      <c r="F19" s="10">
        <f t="shared" si="0"/>
        <v>8856</v>
      </c>
      <c r="G19" s="10"/>
      <c r="H19" s="4">
        <f>C19</f>
        <v>8856</v>
      </c>
      <c r="I19" s="4"/>
      <c r="J19" s="13" t="s">
        <v>61</v>
      </c>
      <c r="K19" s="3"/>
      <c r="L19" s="3"/>
      <c r="M19" s="44" t="s">
        <v>165</v>
      </c>
    </row>
    <row r="20" spans="1:13" ht="236.25" x14ac:dyDescent="0.25">
      <c r="A20" s="19">
        <v>21</v>
      </c>
      <c r="B20" s="3" t="s">
        <v>35</v>
      </c>
      <c r="C20" s="4">
        <f>H20+I20</f>
        <v>514758.69</v>
      </c>
      <c r="D20" s="4">
        <v>0</v>
      </c>
      <c r="E20" s="4">
        <v>0</v>
      </c>
      <c r="F20" s="10">
        <f>H20</f>
        <v>96255.69</v>
      </c>
      <c r="G20" s="10"/>
      <c r="H20" s="4">
        <v>96255.69</v>
      </c>
      <c r="I20" s="4">
        <v>418503</v>
      </c>
      <c r="J20" s="3" t="s">
        <v>57</v>
      </c>
      <c r="K20" s="3"/>
      <c r="L20" s="3"/>
      <c r="M20" s="33" t="s">
        <v>236</v>
      </c>
    </row>
    <row r="21" spans="1:13" ht="94.5" x14ac:dyDescent="0.25">
      <c r="A21" s="19">
        <v>22</v>
      </c>
      <c r="B21" s="3" t="s">
        <v>11</v>
      </c>
      <c r="C21" s="4">
        <v>5523930</v>
      </c>
      <c r="D21" s="4">
        <v>0</v>
      </c>
      <c r="E21" s="4">
        <v>0</v>
      </c>
      <c r="F21" s="10">
        <f>C21-I21</f>
        <v>1032930</v>
      </c>
      <c r="G21" s="10"/>
      <c r="H21" s="4">
        <f>C21-I21</f>
        <v>1032930</v>
      </c>
      <c r="I21" s="4">
        <v>4491000</v>
      </c>
      <c r="J21" s="3" t="s">
        <v>58</v>
      </c>
      <c r="K21" s="3"/>
      <c r="L21" s="12" t="s">
        <v>33</v>
      </c>
      <c r="M21" s="45" t="s">
        <v>237</v>
      </c>
    </row>
    <row r="22" spans="1:13" ht="204.75" x14ac:dyDescent="0.25">
      <c r="A22" s="19">
        <v>23</v>
      </c>
      <c r="B22" s="9" t="s">
        <v>12</v>
      </c>
      <c r="C22" s="4">
        <v>1441525.34</v>
      </c>
      <c r="D22" s="4">
        <v>0</v>
      </c>
      <c r="E22" s="4">
        <v>28831</v>
      </c>
      <c r="F22" s="10">
        <f t="shared" si="0"/>
        <v>0</v>
      </c>
      <c r="G22" s="10"/>
      <c r="H22" s="4">
        <v>28831</v>
      </c>
      <c r="I22" s="4">
        <f>C22-H22</f>
        <v>1412694.34</v>
      </c>
      <c r="J22" s="3" t="s">
        <v>51</v>
      </c>
      <c r="K22" s="3" t="s">
        <v>52</v>
      </c>
      <c r="L22" s="3" t="s">
        <v>20</v>
      </c>
      <c r="M22" s="33" t="s">
        <v>238</v>
      </c>
    </row>
    <row r="23" spans="1:13" ht="31.5" x14ac:dyDescent="0.25">
      <c r="A23" s="19">
        <v>24</v>
      </c>
      <c r="B23" s="3" t="s">
        <v>3</v>
      </c>
      <c r="C23" s="4">
        <v>33890</v>
      </c>
      <c r="D23" s="4">
        <v>0</v>
      </c>
      <c r="E23" s="4">
        <v>17329.810000000001</v>
      </c>
      <c r="F23" s="10">
        <f>C23-E23</f>
        <v>16560.189999999999</v>
      </c>
      <c r="G23" s="10"/>
      <c r="H23" s="4">
        <f>C23</f>
        <v>33890</v>
      </c>
      <c r="I23" s="4"/>
      <c r="J23" s="13" t="s">
        <v>68</v>
      </c>
      <c r="K23" s="3"/>
      <c r="L23" s="3"/>
      <c r="M23" s="33" t="s">
        <v>87</v>
      </c>
    </row>
    <row r="24" spans="1:13" ht="78.75" x14ac:dyDescent="0.25">
      <c r="A24" s="19">
        <v>27</v>
      </c>
      <c r="B24" s="23" t="s">
        <v>54</v>
      </c>
      <c r="C24" s="36">
        <v>1846936.39</v>
      </c>
      <c r="D24" s="4"/>
      <c r="E24" s="4"/>
      <c r="F24" s="10"/>
      <c r="G24" s="10"/>
      <c r="H24" s="4"/>
      <c r="I24" s="4" t="s">
        <v>55</v>
      </c>
      <c r="J24" s="13" t="s">
        <v>115</v>
      </c>
      <c r="K24" s="3"/>
      <c r="L24" s="3"/>
      <c r="M24" s="13" t="s">
        <v>111</v>
      </c>
    </row>
    <row r="25" spans="1:13" ht="110.25" x14ac:dyDescent="0.25">
      <c r="A25" s="19">
        <v>30</v>
      </c>
      <c r="B25" s="13" t="s">
        <v>131</v>
      </c>
      <c r="C25" s="14">
        <v>154192.79999999999</v>
      </c>
      <c r="D25" s="14"/>
      <c r="E25" s="14"/>
      <c r="F25" s="39">
        <v>31609.8</v>
      </c>
      <c r="G25" s="39"/>
      <c r="H25" s="39">
        <v>31609.8</v>
      </c>
      <c r="I25" s="14">
        <v>122583</v>
      </c>
      <c r="J25" s="35"/>
      <c r="K25" s="35"/>
      <c r="L25" s="35"/>
      <c r="M25" s="35" t="s">
        <v>239</v>
      </c>
    </row>
    <row r="26" spans="1:13" ht="362.25" x14ac:dyDescent="0.25">
      <c r="A26" s="19">
        <v>32</v>
      </c>
      <c r="B26" s="3" t="s">
        <v>67</v>
      </c>
      <c r="C26" s="4">
        <v>160000</v>
      </c>
      <c r="D26" s="4"/>
      <c r="E26" s="4">
        <v>0</v>
      </c>
      <c r="F26" s="10">
        <v>80000</v>
      </c>
      <c r="G26" s="10"/>
      <c r="H26" s="4">
        <v>80000</v>
      </c>
      <c r="I26" s="4">
        <v>80000</v>
      </c>
      <c r="J26" s="13" t="s">
        <v>65</v>
      </c>
      <c r="K26" s="13" t="s">
        <v>66</v>
      </c>
      <c r="L26" s="3"/>
      <c r="M26" s="3"/>
    </row>
    <row r="27" spans="1:13" ht="173.25" x14ac:dyDescent="0.25">
      <c r="A27" s="19">
        <v>33</v>
      </c>
      <c r="B27" s="3" t="s">
        <v>125</v>
      </c>
      <c r="C27" s="4">
        <v>3999900</v>
      </c>
      <c r="D27" s="4"/>
      <c r="E27" s="4"/>
      <c r="F27" s="10"/>
      <c r="G27" s="10"/>
      <c r="H27" s="4">
        <v>599985</v>
      </c>
      <c r="I27" s="4">
        <f>C27-H27</f>
        <v>3399915</v>
      </c>
      <c r="J27" s="13" t="s">
        <v>70</v>
      </c>
      <c r="K27" s="13"/>
      <c r="L27" s="3"/>
      <c r="M27" s="13" t="s">
        <v>192</v>
      </c>
    </row>
    <row r="28" spans="1:13" ht="267.75" x14ac:dyDescent="0.25">
      <c r="A28" s="19">
        <v>40</v>
      </c>
      <c r="B28" s="3" t="s">
        <v>95</v>
      </c>
      <c r="C28" s="4">
        <v>153278</v>
      </c>
      <c r="D28" s="4"/>
      <c r="E28" s="4"/>
      <c r="F28" s="10">
        <v>0</v>
      </c>
      <c r="G28" s="10"/>
      <c r="H28" s="4">
        <f>C28-I28</f>
        <v>103278</v>
      </c>
      <c r="I28" s="4">
        <v>50000</v>
      </c>
      <c r="J28" s="13" t="s">
        <v>101</v>
      </c>
      <c r="K28" s="3"/>
      <c r="L28" s="3"/>
      <c r="M28" s="13" t="s">
        <v>203</v>
      </c>
    </row>
    <row r="29" spans="1:13" ht="157.5" x14ac:dyDescent="0.25">
      <c r="A29" s="19">
        <v>41</v>
      </c>
      <c r="B29" s="3" t="s">
        <v>132</v>
      </c>
      <c r="C29" s="4"/>
      <c r="D29" s="4"/>
      <c r="E29" s="4"/>
      <c r="F29" s="10"/>
      <c r="G29" s="10"/>
      <c r="H29" s="4"/>
      <c r="I29" s="4"/>
      <c r="J29" s="42" t="s">
        <v>145</v>
      </c>
      <c r="K29" s="3"/>
      <c r="L29" s="3"/>
      <c r="M29" s="13" t="s">
        <v>169</v>
      </c>
    </row>
    <row r="30" spans="1:13" ht="141.75" x14ac:dyDescent="0.25">
      <c r="A30" s="19">
        <v>42</v>
      </c>
      <c r="B30" s="3" t="s">
        <v>103</v>
      </c>
      <c r="C30" s="4">
        <v>100000</v>
      </c>
      <c r="D30" s="4"/>
      <c r="E30" s="4"/>
      <c r="F30" s="10">
        <v>0</v>
      </c>
      <c r="G30" s="10"/>
      <c r="H30" s="4">
        <v>0</v>
      </c>
      <c r="I30" s="4" t="s">
        <v>104</v>
      </c>
      <c r="J30" s="13" t="s">
        <v>105</v>
      </c>
      <c r="K30" s="3"/>
      <c r="L30" s="3"/>
      <c r="M30" s="13" t="s">
        <v>170</v>
      </c>
    </row>
    <row r="31" spans="1:13" ht="126" x14ac:dyDescent="0.25">
      <c r="A31" s="19">
        <v>43</v>
      </c>
      <c r="B31" s="3" t="s">
        <v>129</v>
      </c>
      <c r="C31" s="14">
        <v>3111900</v>
      </c>
      <c r="D31" s="14"/>
      <c r="E31" s="14"/>
      <c r="F31" s="39">
        <f>C31-I31</f>
        <v>581900</v>
      </c>
      <c r="G31" s="39"/>
      <c r="H31" s="14">
        <f>F31</f>
        <v>581900</v>
      </c>
      <c r="I31" s="14">
        <f>C31/1.23</f>
        <v>2530000</v>
      </c>
      <c r="J31" s="13" t="s">
        <v>110</v>
      </c>
      <c r="K31" s="3"/>
      <c r="L31" s="3"/>
      <c r="M31" s="35" t="s">
        <v>240</v>
      </c>
    </row>
    <row r="32" spans="1:13" ht="47.25" x14ac:dyDescent="0.25">
      <c r="A32" s="19">
        <v>44</v>
      </c>
      <c r="B32" s="3" t="s">
        <v>3</v>
      </c>
      <c r="C32" s="4"/>
      <c r="D32" s="4"/>
      <c r="E32" s="4"/>
      <c r="F32" s="10"/>
      <c r="G32" s="10"/>
      <c r="H32" s="4"/>
      <c r="I32" s="4"/>
      <c r="J32" s="13"/>
      <c r="K32" s="3"/>
      <c r="L32" s="3"/>
      <c r="M32" s="13" t="s">
        <v>130</v>
      </c>
    </row>
    <row r="33" spans="1:13" ht="189" x14ac:dyDescent="0.25">
      <c r="A33" s="19">
        <v>45</v>
      </c>
      <c r="B33" s="3" t="s">
        <v>28</v>
      </c>
      <c r="C33" s="4">
        <v>102997.4</v>
      </c>
      <c r="D33" s="4"/>
      <c r="E33" s="4"/>
      <c r="F33" s="10">
        <v>10299.74</v>
      </c>
      <c r="G33" s="10"/>
      <c r="H33" s="10">
        <v>10299.74</v>
      </c>
      <c r="I33" s="4">
        <f>C33-F33</f>
        <v>92697.659999999989</v>
      </c>
      <c r="J33" s="35"/>
      <c r="K33" s="3"/>
      <c r="L33" s="3"/>
      <c r="M33" s="13" t="s">
        <v>133</v>
      </c>
    </row>
    <row r="34" spans="1:13" ht="157.5" x14ac:dyDescent="0.25">
      <c r="A34" s="19">
        <v>46</v>
      </c>
      <c r="B34" s="3" t="s">
        <v>136</v>
      </c>
      <c r="C34" s="4"/>
      <c r="D34" s="4"/>
      <c r="E34" s="4"/>
      <c r="F34" s="10"/>
      <c r="G34" s="10"/>
      <c r="H34" s="10"/>
      <c r="I34" s="4"/>
      <c r="J34" s="13" t="s">
        <v>105</v>
      </c>
      <c r="K34" s="13"/>
      <c r="L34" s="13"/>
      <c r="M34" s="13" t="s">
        <v>172</v>
      </c>
    </row>
    <row r="35" spans="1:13" ht="220.5" x14ac:dyDescent="0.25">
      <c r="A35" s="19">
        <v>47</v>
      </c>
      <c r="B35" s="3" t="s">
        <v>134</v>
      </c>
      <c r="C35" s="4"/>
      <c r="D35" s="4"/>
      <c r="E35" s="4"/>
      <c r="F35" s="10"/>
      <c r="G35" s="10"/>
      <c r="H35" s="10"/>
      <c r="I35" s="4"/>
      <c r="J35" s="13"/>
      <c r="K35" s="13"/>
      <c r="L35" s="13"/>
      <c r="M35" s="13" t="s">
        <v>173</v>
      </c>
    </row>
    <row r="36" spans="1:13" ht="393.75" x14ac:dyDescent="0.25">
      <c r="A36" s="19">
        <v>48</v>
      </c>
      <c r="B36" s="3" t="s">
        <v>139</v>
      </c>
      <c r="C36" s="4"/>
      <c r="D36" s="4"/>
      <c r="E36" s="4"/>
      <c r="F36" s="10"/>
      <c r="G36" s="10"/>
      <c r="H36" s="10"/>
      <c r="I36" s="4">
        <v>40000</v>
      </c>
      <c r="J36" s="35"/>
      <c r="K36" s="3"/>
      <c r="L36" s="3"/>
      <c r="M36" s="13" t="s">
        <v>148</v>
      </c>
    </row>
    <row r="37" spans="1:13" ht="94.5" x14ac:dyDescent="0.25">
      <c r="A37" s="19">
        <v>49</v>
      </c>
      <c r="B37" s="3" t="s">
        <v>143</v>
      </c>
      <c r="C37" s="4">
        <v>338655.9</v>
      </c>
      <c r="D37" s="4"/>
      <c r="E37" s="4"/>
      <c r="F37" s="10">
        <f>C37-I37</f>
        <v>38655.900000000023</v>
      </c>
      <c r="G37" s="10"/>
      <c r="H37" s="10">
        <f>F37</f>
        <v>38655.900000000023</v>
      </c>
      <c r="I37" s="4">
        <v>300000</v>
      </c>
      <c r="J37" s="35"/>
      <c r="K37" s="3"/>
      <c r="L37" s="3"/>
      <c r="M37" s="13" t="s">
        <v>149</v>
      </c>
    </row>
    <row r="38" spans="1:13" ht="236.25" x14ac:dyDescent="0.25">
      <c r="A38" s="19">
        <v>50</v>
      </c>
      <c r="B38" s="3" t="s">
        <v>140</v>
      </c>
      <c r="C38" s="4">
        <v>6619122.79</v>
      </c>
      <c r="D38" s="4"/>
      <c r="E38" s="4"/>
      <c r="F38" s="10">
        <v>1323824.79</v>
      </c>
      <c r="G38" s="10"/>
      <c r="H38" s="10">
        <v>1323824.79</v>
      </c>
      <c r="I38" s="4">
        <f>C38-F38</f>
        <v>5295298</v>
      </c>
      <c r="J38" s="40"/>
      <c r="K38" s="3"/>
      <c r="L38" s="3"/>
      <c r="M38" s="13" t="s">
        <v>174</v>
      </c>
    </row>
    <row r="39" spans="1:13" ht="189" x14ac:dyDescent="0.25">
      <c r="A39" s="19">
        <v>51</v>
      </c>
      <c r="B39" s="3" t="s">
        <v>99</v>
      </c>
      <c r="C39" s="4">
        <v>1173297</v>
      </c>
      <c r="D39" s="4"/>
      <c r="E39" s="4"/>
      <c r="F39" s="10">
        <v>473297</v>
      </c>
      <c r="G39" s="10"/>
      <c r="H39" s="4">
        <f>F39</f>
        <v>473297</v>
      </c>
      <c r="I39" s="4">
        <v>700000</v>
      </c>
      <c r="J39" s="13" t="s">
        <v>100</v>
      </c>
      <c r="K39" s="3"/>
      <c r="L39" s="3"/>
      <c r="M39" s="54" t="s">
        <v>150</v>
      </c>
    </row>
    <row r="40" spans="1:13" ht="173.25" x14ac:dyDescent="0.25">
      <c r="A40" s="19">
        <v>52</v>
      </c>
      <c r="B40" s="3" t="s">
        <v>155</v>
      </c>
      <c r="C40" s="4">
        <v>43050</v>
      </c>
      <c r="D40" s="4"/>
      <c r="E40" s="4"/>
      <c r="F40" s="10"/>
      <c r="G40" s="10"/>
      <c r="H40" s="4">
        <v>26691</v>
      </c>
      <c r="I40" s="4">
        <v>16359</v>
      </c>
      <c r="J40" s="13" t="s">
        <v>156</v>
      </c>
      <c r="K40" s="3"/>
      <c r="L40" s="3"/>
      <c r="M40" s="54" t="s">
        <v>157</v>
      </c>
    </row>
    <row r="41" spans="1:13" ht="157.5" x14ac:dyDescent="0.25">
      <c r="A41" s="19">
        <v>53</v>
      </c>
      <c r="B41" s="3" t="s">
        <v>151</v>
      </c>
      <c r="C41" s="4">
        <v>330747</v>
      </c>
      <c r="D41" s="4"/>
      <c r="E41" s="4"/>
      <c r="F41" s="10"/>
      <c r="G41" s="10"/>
      <c r="H41" s="4">
        <v>165374</v>
      </c>
      <c r="I41" s="4">
        <f>H41-1</f>
        <v>165373</v>
      </c>
      <c r="J41" s="13" t="s">
        <v>152</v>
      </c>
      <c r="K41" s="3"/>
      <c r="L41" s="3"/>
      <c r="M41" s="54" t="s">
        <v>160</v>
      </c>
    </row>
    <row r="42" spans="1:13" ht="157.5" x14ac:dyDescent="0.25">
      <c r="A42" s="19">
        <v>54</v>
      </c>
      <c r="B42" s="3" t="s">
        <v>158</v>
      </c>
      <c r="C42" s="4"/>
      <c r="D42" s="4"/>
      <c r="E42" s="4"/>
      <c r="F42" s="10"/>
      <c r="G42" s="10"/>
      <c r="H42" s="4"/>
      <c r="I42" s="4"/>
      <c r="J42" s="13" t="s">
        <v>159</v>
      </c>
      <c r="K42" s="3"/>
      <c r="L42" s="3"/>
      <c r="M42" s="54" t="s">
        <v>194</v>
      </c>
    </row>
    <row r="43" spans="1:13" ht="94.5" x14ac:dyDescent="0.25">
      <c r="A43" s="19">
        <v>55</v>
      </c>
      <c r="B43" s="3" t="s">
        <v>153</v>
      </c>
      <c r="C43" s="4"/>
      <c r="D43" s="4"/>
      <c r="E43" s="4"/>
      <c r="F43" s="10"/>
      <c r="G43" s="10"/>
      <c r="H43" s="4"/>
      <c r="I43" s="4"/>
      <c r="J43" s="13"/>
      <c r="K43" s="3"/>
      <c r="L43" s="3"/>
      <c r="M43" s="54" t="s">
        <v>154</v>
      </c>
    </row>
    <row r="44" spans="1:13" ht="189" x14ac:dyDescent="0.25">
      <c r="A44" s="19">
        <v>56</v>
      </c>
      <c r="B44" s="3" t="s">
        <v>175</v>
      </c>
      <c r="C44" s="4">
        <v>7880</v>
      </c>
      <c r="D44" s="4"/>
      <c r="E44" s="4"/>
      <c r="F44" s="10"/>
      <c r="G44" s="10"/>
      <c r="H44" s="4">
        <v>880</v>
      </c>
      <c r="I44" s="4">
        <v>7000</v>
      </c>
      <c r="J44" s="13"/>
      <c r="K44" s="3"/>
      <c r="L44" s="3"/>
      <c r="M44" s="54" t="s">
        <v>198</v>
      </c>
    </row>
    <row r="45" spans="1:13" ht="267.75" x14ac:dyDescent="0.25">
      <c r="A45" s="19">
        <v>57</v>
      </c>
      <c r="B45" s="3" t="s">
        <v>178</v>
      </c>
      <c r="C45" s="4">
        <v>20000</v>
      </c>
      <c r="D45" s="4"/>
      <c r="E45" s="4"/>
      <c r="F45" s="10"/>
      <c r="G45" s="10"/>
      <c r="H45" s="4"/>
      <c r="I45" s="4">
        <v>20000</v>
      </c>
      <c r="J45" s="13"/>
      <c r="K45" s="3"/>
      <c r="L45" s="3"/>
      <c r="M45" s="76" t="s">
        <v>195</v>
      </c>
    </row>
    <row r="46" spans="1:13" ht="409.5" x14ac:dyDescent="0.25">
      <c r="A46" s="19">
        <v>58</v>
      </c>
      <c r="B46" s="3" t="s">
        <v>183</v>
      </c>
      <c r="C46" s="4">
        <v>194037.9</v>
      </c>
      <c r="D46" s="4">
        <v>0</v>
      </c>
      <c r="E46" s="4">
        <v>0</v>
      </c>
      <c r="F46" s="10">
        <v>0</v>
      </c>
      <c r="G46" s="10">
        <v>0</v>
      </c>
      <c r="H46" s="4">
        <v>0</v>
      </c>
      <c r="I46" s="4">
        <f>C46</f>
        <v>194037.9</v>
      </c>
      <c r="J46" s="13"/>
      <c r="K46" s="12">
        <v>46112</v>
      </c>
      <c r="L46" s="3" t="s">
        <v>186</v>
      </c>
      <c r="M46" s="76" t="s">
        <v>219</v>
      </c>
    </row>
    <row r="47" spans="1:13" ht="378" x14ac:dyDescent="0.25">
      <c r="A47" s="19">
        <v>59</v>
      </c>
      <c r="B47" s="3" t="s">
        <v>185</v>
      </c>
      <c r="C47" s="4">
        <v>257114.38</v>
      </c>
      <c r="D47" s="4">
        <v>0</v>
      </c>
      <c r="E47" s="4">
        <v>0</v>
      </c>
      <c r="F47" s="10">
        <v>0</v>
      </c>
      <c r="G47" s="10">
        <v>64278.6</v>
      </c>
      <c r="H47" s="4">
        <f>G47</f>
        <v>64278.6</v>
      </c>
      <c r="I47" s="4">
        <v>192835.78</v>
      </c>
      <c r="J47" s="13"/>
      <c r="K47" s="12">
        <v>46112</v>
      </c>
      <c r="L47" s="3" t="str">
        <f>L46</f>
        <v>31.03.2026 jako złożenie wniosku o płatność końcową</v>
      </c>
      <c r="M47" s="76" t="s">
        <v>215</v>
      </c>
    </row>
    <row r="48" spans="1:13" ht="330.75" x14ac:dyDescent="0.25">
      <c r="A48" s="57">
        <v>60</v>
      </c>
      <c r="B48" s="3" t="s">
        <v>200</v>
      </c>
      <c r="C48" s="4"/>
      <c r="D48" s="4"/>
      <c r="E48" s="4"/>
      <c r="F48" s="10"/>
      <c r="G48" s="10"/>
      <c r="H48" s="4"/>
      <c r="I48" s="4"/>
      <c r="J48" s="13"/>
      <c r="K48" s="12"/>
      <c r="L48" s="3"/>
      <c r="M48" s="76" t="s">
        <v>199</v>
      </c>
    </row>
    <row r="49" spans="1:13" ht="157.5" x14ac:dyDescent="0.25">
      <c r="A49" s="57">
        <v>61</v>
      </c>
      <c r="B49" s="3" t="s">
        <v>136</v>
      </c>
      <c r="C49" s="4" t="s">
        <v>202</v>
      </c>
      <c r="D49" s="4"/>
      <c r="E49" s="4"/>
      <c r="F49" s="10"/>
      <c r="G49" s="10"/>
      <c r="H49" s="10"/>
      <c r="I49" s="4" t="s">
        <v>202</v>
      </c>
      <c r="J49" s="13" t="s">
        <v>204</v>
      </c>
      <c r="K49" s="13"/>
      <c r="L49" s="13"/>
      <c r="M49" s="13" t="s">
        <v>201</v>
      </c>
    </row>
    <row r="50" spans="1:13" ht="157.5" x14ac:dyDescent="0.25">
      <c r="A50" s="57">
        <v>62</v>
      </c>
      <c r="B50" s="3" t="s">
        <v>205</v>
      </c>
      <c r="C50" s="4"/>
      <c r="D50" s="4"/>
      <c r="E50" s="4"/>
      <c r="F50" s="10"/>
      <c r="G50" s="10"/>
      <c r="H50" s="4"/>
      <c r="I50" s="4"/>
      <c r="J50" s="13"/>
      <c r="K50" s="12"/>
      <c r="L50" s="3"/>
      <c r="M50" s="13" t="s">
        <v>206</v>
      </c>
    </row>
    <row r="51" spans="1:13" ht="204.75" x14ac:dyDescent="0.25">
      <c r="A51" s="57">
        <v>63</v>
      </c>
      <c r="B51" s="78" t="s">
        <v>207</v>
      </c>
      <c r="C51" s="80">
        <v>44600</v>
      </c>
      <c r="D51" s="80"/>
      <c r="E51" s="80"/>
      <c r="F51" s="80" t="s">
        <v>209</v>
      </c>
      <c r="G51" s="81"/>
      <c r="H51" s="80"/>
      <c r="I51" s="80">
        <v>35680</v>
      </c>
      <c r="J51" s="82" t="s">
        <v>210</v>
      </c>
      <c r="K51" s="83"/>
      <c r="L51" s="84"/>
      <c r="M51" s="82" t="s">
        <v>208</v>
      </c>
    </row>
    <row r="52" spans="1:13" ht="173.25" x14ac:dyDescent="0.25">
      <c r="A52" s="79">
        <v>64</v>
      </c>
      <c r="B52" s="85" t="s">
        <v>216</v>
      </c>
      <c r="C52" s="4">
        <v>20000</v>
      </c>
      <c r="D52" s="4"/>
      <c r="E52" s="4"/>
      <c r="F52" s="4"/>
      <c r="G52" s="10"/>
      <c r="H52" s="4"/>
      <c r="I52" s="4">
        <v>20000</v>
      </c>
      <c r="J52" s="13" t="s">
        <v>217</v>
      </c>
      <c r="K52" s="12"/>
      <c r="L52" s="3"/>
      <c r="M52" s="35" t="s">
        <v>218</v>
      </c>
    </row>
    <row r="53" spans="1:13" ht="94.5" x14ac:dyDescent="0.25">
      <c r="A53" s="79">
        <v>65</v>
      </c>
      <c r="B53" s="84" t="s">
        <v>224</v>
      </c>
      <c r="C53" s="80">
        <v>13000</v>
      </c>
      <c r="D53" s="80"/>
      <c r="E53" s="80"/>
      <c r="F53" s="81"/>
      <c r="G53" s="81"/>
      <c r="H53" s="80"/>
      <c r="I53" s="80">
        <v>10160</v>
      </c>
      <c r="J53" s="88" t="s">
        <v>225</v>
      </c>
      <c r="K53" s="84"/>
      <c r="L53" s="84"/>
      <c r="M53" s="87" t="s">
        <v>223</v>
      </c>
    </row>
    <row r="54" spans="1:13" ht="135" x14ac:dyDescent="0.25">
      <c r="A54" s="57">
        <v>66</v>
      </c>
      <c r="B54" s="3" t="s">
        <v>220</v>
      </c>
      <c r="C54" s="4">
        <v>46000</v>
      </c>
      <c r="D54" s="86"/>
      <c r="E54" s="86"/>
      <c r="F54" s="86"/>
      <c r="G54" s="86"/>
      <c r="H54" s="86"/>
      <c r="I54" s="4">
        <v>46000</v>
      </c>
      <c r="J54" s="88" t="s">
        <v>222</v>
      </c>
      <c r="K54" s="86"/>
      <c r="L54" s="86"/>
      <c r="M54" s="35" t="s">
        <v>221</v>
      </c>
    </row>
    <row r="55" spans="1:13" ht="105" x14ac:dyDescent="0.25">
      <c r="A55" s="79">
        <v>67</v>
      </c>
      <c r="B55" s="88" t="s">
        <v>226</v>
      </c>
      <c r="C55" s="4">
        <v>67500</v>
      </c>
      <c r="D55" s="86"/>
      <c r="E55" s="86"/>
      <c r="F55" s="86"/>
      <c r="G55" s="86"/>
      <c r="H55" s="86"/>
      <c r="I55" s="4">
        <v>66000</v>
      </c>
      <c r="J55" s="88" t="s">
        <v>227</v>
      </c>
      <c r="K55" s="86"/>
      <c r="L55" s="86"/>
      <c r="M55" s="89" t="s">
        <v>228</v>
      </c>
    </row>
    <row r="56" spans="1:13" ht="390" x14ac:dyDescent="0.25">
      <c r="A56" s="79">
        <v>68</v>
      </c>
      <c r="B56" s="90" t="s">
        <v>241</v>
      </c>
      <c r="C56" s="91">
        <v>639275.34</v>
      </c>
      <c r="D56" s="86"/>
      <c r="E56" s="86"/>
      <c r="F56" s="86"/>
      <c r="G56" s="86"/>
      <c r="H56" s="91" t="s">
        <v>242</v>
      </c>
      <c r="I56" s="4">
        <v>383343</v>
      </c>
      <c r="J56" s="88" t="s">
        <v>243</v>
      </c>
      <c r="K56" s="86"/>
      <c r="L56" s="86"/>
      <c r="M56" s="98" t="s">
        <v>244</v>
      </c>
    </row>
    <row r="57" spans="1:13" ht="150" x14ac:dyDescent="0.25">
      <c r="A57" s="79">
        <v>69</v>
      </c>
      <c r="B57" s="88" t="s">
        <v>245</v>
      </c>
      <c r="C57" s="4">
        <v>21100</v>
      </c>
      <c r="D57" s="86"/>
      <c r="E57" s="86"/>
      <c r="F57" s="86"/>
      <c r="G57" s="86"/>
      <c r="H57" s="92">
        <v>1100</v>
      </c>
      <c r="I57" s="4">
        <v>20000</v>
      </c>
      <c r="J57" s="88" t="s">
        <v>246</v>
      </c>
      <c r="K57" s="86"/>
      <c r="L57" s="86"/>
      <c r="M57" s="89" t="s">
        <v>247</v>
      </c>
    </row>
    <row r="58" spans="1:13" ht="195" x14ac:dyDescent="0.25">
      <c r="A58" s="79">
        <v>70</v>
      </c>
      <c r="B58" s="88" t="s">
        <v>248</v>
      </c>
      <c r="C58" s="4">
        <v>50000</v>
      </c>
      <c r="D58" s="86"/>
      <c r="E58" s="86"/>
      <c r="F58" s="86"/>
      <c r="G58" s="86"/>
      <c r="H58" s="92">
        <v>0</v>
      </c>
      <c r="I58" s="4">
        <v>50000</v>
      </c>
      <c r="J58" s="88" t="s">
        <v>249</v>
      </c>
      <c r="K58" s="86"/>
      <c r="L58" s="86"/>
      <c r="M58" s="89" t="s">
        <v>250</v>
      </c>
    </row>
    <row r="59" spans="1:13" ht="345" x14ac:dyDescent="0.25">
      <c r="A59" s="93">
        <v>71</v>
      </c>
      <c r="B59" s="95" t="s">
        <v>251</v>
      </c>
      <c r="C59" s="4">
        <v>104155</v>
      </c>
      <c r="D59" s="94"/>
      <c r="E59" s="94"/>
      <c r="F59" s="94"/>
      <c r="G59" s="94"/>
      <c r="H59" s="4">
        <f>C59-I59</f>
        <v>5207.75</v>
      </c>
      <c r="I59" s="4">
        <v>98947.25</v>
      </c>
      <c r="J59" s="97" t="s">
        <v>253</v>
      </c>
      <c r="K59" s="93"/>
      <c r="L59" s="93"/>
      <c r="M59" s="96" t="s">
        <v>252</v>
      </c>
    </row>
    <row r="60" spans="1:13" ht="105" x14ac:dyDescent="0.25">
      <c r="A60" s="57">
        <v>72</v>
      </c>
      <c r="B60" s="95" t="s">
        <v>254</v>
      </c>
      <c r="C60" s="4">
        <v>470000</v>
      </c>
      <c r="D60" s="86"/>
      <c r="E60" s="86"/>
      <c r="F60" s="86"/>
      <c r="G60" s="86"/>
      <c r="H60" s="4">
        <v>320000</v>
      </c>
      <c r="I60" s="4">
        <v>150000</v>
      </c>
      <c r="J60" s="88" t="s">
        <v>255</v>
      </c>
      <c r="K60" s="86"/>
      <c r="L60" s="86"/>
      <c r="M60" s="89" t="s">
        <v>256</v>
      </c>
    </row>
    <row r="61" spans="1:13" ht="225" x14ac:dyDescent="0.25">
      <c r="A61" s="57">
        <v>72</v>
      </c>
      <c r="B61" s="99" t="s">
        <v>257</v>
      </c>
      <c r="C61" s="4">
        <v>147218.79999999999</v>
      </c>
      <c r="D61" s="86"/>
      <c r="E61" s="86"/>
      <c r="F61" s="86"/>
      <c r="G61" s="86"/>
      <c r="H61" s="4">
        <v>32218.799999999999</v>
      </c>
      <c r="I61" s="4">
        <v>115000</v>
      </c>
      <c r="J61" s="88" t="s">
        <v>258</v>
      </c>
      <c r="K61" s="86"/>
      <c r="L61" s="86"/>
      <c r="M61" s="89" t="s">
        <v>259</v>
      </c>
    </row>
    <row r="82" spans="10:10" x14ac:dyDescent="0.25">
      <c r="J82" s="88"/>
    </row>
  </sheetData>
  <mergeCells count="2">
    <mergeCell ref="C17:C18"/>
    <mergeCell ref="K17:K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opLeftCell="A51" workbookViewId="0">
      <selection activeCell="J4" sqref="J4"/>
    </sheetView>
  </sheetViews>
  <sheetFormatPr defaultRowHeight="15" x14ac:dyDescent="0.25"/>
  <cols>
    <col min="1" max="1" width="3.42578125" bestFit="1" customWidth="1"/>
    <col min="2" max="2" width="27.85546875" style="120" bestFit="1" customWidth="1"/>
    <col min="3" max="3" width="14.28515625" bestFit="1" customWidth="1"/>
    <col min="4" max="4" width="11.28515625" bestFit="1" customWidth="1"/>
    <col min="5" max="6" width="13.140625" bestFit="1" customWidth="1"/>
    <col min="7" max="7" width="10.140625" bestFit="1" customWidth="1"/>
    <col min="8" max="8" width="14.28515625" bestFit="1" customWidth="1"/>
    <col min="9" max="9" width="15.42578125" bestFit="1" customWidth="1"/>
    <col min="10" max="10" width="27.28515625" customWidth="1"/>
    <col min="11" max="11" width="11.28515625" bestFit="1" customWidth="1"/>
    <col min="12" max="12" width="12.42578125" bestFit="1" customWidth="1"/>
    <col min="13" max="13" width="37.140625" customWidth="1"/>
    <col min="14" max="14" width="9.140625" style="1"/>
  </cols>
  <sheetData>
    <row r="1" spans="1:14" ht="47.25" x14ac:dyDescent="0.25">
      <c r="A1" s="15" t="s">
        <v>27</v>
      </c>
      <c r="B1" s="112" t="s">
        <v>26</v>
      </c>
      <c r="C1" s="17" t="s">
        <v>17</v>
      </c>
      <c r="D1" s="17" t="s">
        <v>39</v>
      </c>
      <c r="E1" s="17" t="s">
        <v>37</v>
      </c>
      <c r="F1" s="17" t="s">
        <v>38</v>
      </c>
      <c r="G1" s="17" t="s">
        <v>184</v>
      </c>
      <c r="H1" s="16" t="s">
        <v>18</v>
      </c>
      <c r="I1" s="17" t="s">
        <v>19</v>
      </c>
      <c r="J1" s="17" t="s">
        <v>13</v>
      </c>
      <c r="K1" s="17" t="s">
        <v>14</v>
      </c>
      <c r="L1" s="17" t="s">
        <v>15</v>
      </c>
      <c r="M1" s="18" t="s">
        <v>36</v>
      </c>
      <c r="N1" s="104" t="s">
        <v>265</v>
      </c>
    </row>
    <row r="2" spans="1:14" ht="220.5" x14ac:dyDescent="0.25">
      <c r="A2" s="19">
        <v>1</v>
      </c>
      <c r="B2" s="38" t="s">
        <v>0</v>
      </c>
      <c r="C2" s="10">
        <v>14741550</v>
      </c>
      <c r="D2" s="10">
        <v>737077.5</v>
      </c>
      <c r="E2" s="4">
        <v>4204472.5</v>
      </c>
      <c r="F2" s="10">
        <v>0</v>
      </c>
      <c r="G2" s="10"/>
      <c r="H2" s="10">
        <f>D2+E2+F2</f>
        <v>4941550</v>
      </c>
      <c r="I2" s="10">
        <f>3166302.5+6633697.5</f>
        <v>9800000</v>
      </c>
      <c r="J2" s="3" t="s">
        <v>29</v>
      </c>
      <c r="K2" s="3" t="s">
        <v>45</v>
      </c>
      <c r="L2" s="3" t="s">
        <v>20</v>
      </c>
      <c r="M2" s="44" t="s">
        <v>229</v>
      </c>
      <c r="N2" s="105" t="s">
        <v>267</v>
      </c>
    </row>
    <row r="3" spans="1:14" ht="63" x14ac:dyDescent="0.25">
      <c r="A3" s="19">
        <v>2</v>
      </c>
      <c r="B3" s="113" t="s">
        <v>1</v>
      </c>
      <c r="C3" s="10">
        <v>106395</v>
      </c>
      <c r="D3" s="10">
        <v>0</v>
      </c>
      <c r="E3" s="4">
        <f>0.5*H3</f>
        <v>53197.5</v>
      </c>
      <c r="F3" s="10">
        <f>H3-E3</f>
        <v>53197.5</v>
      </c>
      <c r="G3" s="10"/>
      <c r="H3" s="10">
        <v>106395</v>
      </c>
      <c r="I3" s="10">
        <v>0</v>
      </c>
      <c r="J3" s="3" t="s">
        <v>29</v>
      </c>
      <c r="K3" s="3"/>
      <c r="L3" s="3"/>
      <c r="M3" s="44"/>
      <c r="N3" s="1" t="s">
        <v>267</v>
      </c>
    </row>
    <row r="4" spans="1:14" ht="157.5" x14ac:dyDescent="0.25">
      <c r="A4" s="19">
        <v>3</v>
      </c>
      <c r="B4" s="38" t="s">
        <v>2</v>
      </c>
      <c r="C4" s="10">
        <v>1448302.61</v>
      </c>
      <c r="D4" s="10">
        <v>0</v>
      </c>
      <c r="E4" s="4">
        <f>H4</f>
        <v>28966.06</v>
      </c>
      <c r="F4" s="10">
        <f t="shared" ref="F4:F22" si="0">H4-E4</f>
        <v>0</v>
      </c>
      <c r="G4" s="10"/>
      <c r="H4" s="10">
        <v>28966.06</v>
      </c>
      <c r="I4" s="10">
        <v>1419336.55</v>
      </c>
      <c r="J4" s="3" t="s">
        <v>29</v>
      </c>
      <c r="K4" s="12" t="s">
        <v>22</v>
      </c>
      <c r="L4" s="3" t="s">
        <v>21</v>
      </c>
      <c r="M4" s="44" t="s">
        <v>230</v>
      </c>
      <c r="N4" s="1" t="s">
        <v>267</v>
      </c>
    </row>
    <row r="5" spans="1:14" ht="31.5" x14ac:dyDescent="0.25">
      <c r="A5" s="19">
        <v>4</v>
      </c>
      <c r="B5" s="13" t="s">
        <v>3</v>
      </c>
      <c r="C5" s="4">
        <v>15990</v>
      </c>
      <c r="D5" s="4">
        <v>0</v>
      </c>
      <c r="E5" s="4">
        <f>H5</f>
        <v>15990</v>
      </c>
      <c r="F5" s="10">
        <f t="shared" si="0"/>
        <v>0</v>
      </c>
      <c r="G5" s="10"/>
      <c r="H5" s="4">
        <v>15990</v>
      </c>
      <c r="I5" s="4">
        <v>0</v>
      </c>
      <c r="J5" s="3" t="s">
        <v>29</v>
      </c>
      <c r="K5" s="3"/>
      <c r="L5" s="3"/>
      <c r="M5" s="44"/>
      <c r="N5" s="1" t="s">
        <v>267</v>
      </c>
    </row>
    <row r="6" spans="1:14" ht="204.75" x14ac:dyDescent="0.25">
      <c r="A6" s="19">
        <v>5</v>
      </c>
      <c r="B6" s="38" t="s">
        <v>4</v>
      </c>
      <c r="C6" s="4">
        <v>112266.16</v>
      </c>
      <c r="D6" s="4">
        <v>0</v>
      </c>
      <c r="E6" s="4">
        <f>H6</f>
        <v>20408.16</v>
      </c>
      <c r="F6" s="10">
        <f t="shared" si="0"/>
        <v>0</v>
      </c>
      <c r="G6" s="10"/>
      <c r="H6" s="4">
        <v>20408.16</v>
      </c>
      <c r="I6" s="4">
        <v>1000000</v>
      </c>
      <c r="J6" s="3" t="s">
        <v>29</v>
      </c>
      <c r="K6" s="3" t="s">
        <v>46</v>
      </c>
      <c r="L6" s="3" t="s">
        <v>20</v>
      </c>
      <c r="M6" s="33" t="s">
        <v>313</v>
      </c>
      <c r="N6" s="105" t="s">
        <v>266</v>
      </c>
    </row>
    <row r="7" spans="1:14" ht="31.5" x14ac:dyDescent="0.25">
      <c r="A7" s="19">
        <v>6</v>
      </c>
      <c r="B7" s="13" t="s">
        <v>5</v>
      </c>
      <c r="C7" s="4">
        <v>25000</v>
      </c>
      <c r="D7" s="4">
        <v>0</v>
      </c>
      <c r="E7" s="4">
        <v>0</v>
      </c>
      <c r="F7" s="10">
        <f t="shared" si="0"/>
        <v>25000</v>
      </c>
      <c r="G7" s="10"/>
      <c r="H7" s="4">
        <f>C7</f>
        <v>25000</v>
      </c>
      <c r="I7" s="4"/>
      <c r="J7" s="3" t="s">
        <v>29</v>
      </c>
      <c r="K7" s="3"/>
      <c r="L7" s="3"/>
      <c r="M7" s="44" t="s">
        <v>117</v>
      </c>
      <c r="N7" s="1" t="s">
        <v>266</v>
      </c>
    </row>
    <row r="8" spans="1:14" ht="204.75" x14ac:dyDescent="0.25">
      <c r="A8" s="19">
        <v>7</v>
      </c>
      <c r="B8" s="38" t="s">
        <v>24</v>
      </c>
      <c r="C8" s="4">
        <v>4885500</v>
      </c>
      <c r="D8" s="4">
        <v>0</v>
      </c>
      <c r="E8" s="4">
        <v>0</v>
      </c>
      <c r="F8" s="10">
        <f>H8</f>
        <v>488550</v>
      </c>
      <c r="G8" s="10"/>
      <c r="H8" s="4">
        <v>488550</v>
      </c>
      <c r="I8" s="4">
        <f>C8-H8</f>
        <v>4396950</v>
      </c>
      <c r="J8" s="42" t="s">
        <v>29</v>
      </c>
      <c r="K8" s="3" t="s">
        <v>47</v>
      </c>
      <c r="L8" s="3" t="s">
        <v>20</v>
      </c>
      <c r="M8" s="33" t="s">
        <v>314</v>
      </c>
      <c r="N8" s="1" t="s">
        <v>266</v>
      </c>
    </row>
    <row r="9" spans="1:14" ht="15.75" x14ac:dyDescent="0.25">
      <c r="A9" s="19">
        <v>8</v>
      </c>
      <c r="B9" s="13" t="s">
        <v>5</v>
      </c>
      <c r="C9" s="4">
        <v>34756</v>
      </c>
      <c r="D9" s="4">
        <v>0</v>
      </c>
      <c r="E9" s="4">
        <v>0</v>
      </c>
      <c r="F9" s="10">
        <f t="shared" si="0"/>
        <v>34756</v>
      </c>
      <c r="G9" s="10"/>
      <c r="H9" s="4">
        <f>C9</f>
        <v>34756</v>
      </c>
      <c r="I9" s="4"/>
      <c r="J9" s="13" t="s">
        <v>118</v>
      </c>
      <c r="K9" s="3"/>
      <c r="L9" s="3"/>
      <c r="M9" s="44" t="s">
        <v>117</v>
      </c>
      <c r="N9" s="1" t="s">
        <v>266</v>
      </c>
    </row>
    <row r="10" spans="1:14" ht="204.75" x14ac:dyDescent="0.25">
      <c r="A10" s="19">
        <v>9</v>
      </c>
      <c r="B10" s="38" t="s">
        <v>6</v>
      </c>
      <c r="C10" s="14">
        <v>1090000</v>
      </c>
      <c r="D10" s="14">
        <v>0</v>
      </c>
      <c r="E10" s="14">
        <v>109000</v>
      </c>
      <c r="F10" s="39">
        <v>0</v>
      </c>
      <c r="G10" s="39"/>
      <c r="H10" s="14">
        <v>109000</v>
      </c>
      <c r="I10" s="14">
        <v>981000</v>
      </c>
      <c r="J10" s="42" t="s">
        <v>79</v>
      </c>
      <c r="K10" s="3" t="s">
        <v>46</v>
      </c>
      <c r="L10" s="3" t="s">
        <v>20</v>
      </c>
      <c r="M10" s="33" t="s">
        <v>315</v>
      </c>
      <c r="N10" s="1" t="s">
        <v>266</v>
      </c>
    </row>
    <row r="11" spans="1:14" ht="31.5" x14ac:dyDescent="0.25">
      <c r="A11" s="19">
        <v>10</v>
      </c>
      <c r="B11" s="13" t="s">
        <v>5</v>
      </c>
      <c r="C11" s="4">
        <v>15000</v>
      </c>
      <c r="D11" s="4">
        <v>0</v>
      </c>
      <c r="E11" s="4">
        <v>0</v>
      </c>
      <c r="F11" s="10">
        <f>H11</f>
        <v>15000</v>
      </c>
      <c r="G11" s="10"/>
      <c r="H11" s="4">
        <f>C11</f>
        <v>15000</v>
      </c>
      <c r="I11" s="4"/>
      <c r="J11" s="42" t="s">
        <v>29</v>
      </c>
      <c r="K11" s="3"/>
      <c r="L11" s="3"/>
      <c r="M11" s="44" t="s">
        <v>117</v>
      </c>
      <c r="N11" s="1" t="s">
        <v>266</v>
      </c>
    </row>
    <row r="12" spans="1:14" ht="204.75" x14ac:dyDescent="0.25">
      <c r="A12" s="19">
        <v>11</v>
      </c>
      <c r="B12" s="38" t="s">
        <v>7</v>
      </c>
      <c r="C12" s="14">
        <v>1397944.38</v>
      </c>
      <c r="D12" s="14">
        <v>0</v>
      </c>
      <c r="E12" s="14">
        <v>69897.38</v>
      </c>
      <c r="F12" s="39">
        <v>0</v>
      </c>
      <c r="G12" s="39"/>
      <c r="H12" s="14">
        <f>E12</f>
        <v>69897.38</v>
      </c>
      <c r="I12" s="14">
        <f>C12-E12</f>
        <v>1328047</v>
      </c>
      <c r="J12" s="42" t="s">
        <v>29</v>
      </c>
      <c r="K12" s="3" t="s">
        <v>52</v>
      </c>
      <c r="L12" s="3" t="s">
        <v>20</v>
      </c>
      <c r="M12" s="33" t="s">
        <v>316</v>
      </c>
      <c r="N12" s="1" t="s">
        <v>266</v>
      </c>
    </row>
    <row r="13" spans="1:14" ht="31.5" x14ac:dyDescent="0.25">
      <c r="A13" s="19">
        <v>12</v>
      </c>
      <c r="B13" s="47" t="s">
        <v>5</v>
      </c>
      <c r="C13" s="48">
        <v>22017</v>
      </c>
      <c r="D13" s="48">
        <v>0</v>
      </c>
      <c r="E13" s="48">
        <v>1185</v>
      </c>
      <c r="F13" s="49">
        <f>H13-E13</f>
        <v>20832</v>
      </c>
      <c r="G13" s="49"/>
      <c r="H13" s="48">
        <f>C13</f>
        <v>22017</v>
      </c>
      <c r="I13" s="48"/>
      <c r="J13" s="50" t="s">
        <v>81</v>
      </c>
      <c r="K13" s="47"/>
      <c r="L13" s="47"/>
      <c r="M13" s="44" t="s">
        <v>117</v>
      </c>
      <c r="N13" s="1" t="s">
        <v>266</v>
      </c>
    </row>
    <row r="14" spans="1:14" ht="204.75" x14ac:dyDescent="0.25">
      <c r="A14" s="19">
        <v>13</v>
      </c>
      <c r="B14" s="38" t="s">
        <v>23</v>
      </c>
      <c r="C14" s="4">
        <v>620687.52</v>
      </c>
      <c r="D14" s="4">
        <v>0</v>
      </c>
      <c r="E14" s="4">
        <v>0</v>
      </c>
      <c r="F14" s="10">
        <f>H14-E14</f>
        <v>124137.52</v>
      </c>
      <c r="G14" s="10"/>
      <c r="H14" s="4">
        <v>124137.52</v>
      </c>
      <c r="I14" s="4">
        <f>C14-H14</f>
        <v>496550</v>
      </c>
      <c r="J14" s="34"/>
      <c r="K14" s="3" t="s">
        <v>48</v>
      </c>
      <c r="L14" s="3" t="s">
        <v>20</v>
      </c>
      <c r="M14" s="33" t="s">
        <v>317</v>
      </c>
      <c r="N14" s="1" t="s">
        <v>266</v>
      </c>
    </row>
    <row r="15" spans="1:14" ht="47.25" x14ac:dyDescent="0.25">
      <c r="A15" s="19">
        <v>14</v>
      </c>
      <c r="B15" s="13" t="s">
        <v>60</v>
      </c>
      <c r="C15" s="4">
        <v>10000</v>
      </c>
      <c r="D15" s="4">
        <v>0</v>
      </c>
      <c r="E15" s="4"/>
      <c r="F15" s="10">
        <f t="shared" si="0"/>
        <v>10000</v>
      </c>
      <c r="G15" s="10"/>
      <c r="H15" s="4">
        <f>C15</f>
        <v>10000</v>
      </c>
      <c r="I15" s="4"/>
      <c r="J15" s="42" t="s">
        <v>213</v>
      </c>
      <c r="K15" s="3"/>
      <c r="L15" s="3"/>
      <c r="M15" s="44" t="s">
        <v>212</v>
      </c>
      <c r="N15" s="1" t="s">
        <v>266</v>
      </c>
    </row>
    <row r="16" spans="1:14" ht="110.25" x14ac:dyDescent="0.25">
      <c r="A16" s="19">
        <v>15</v>
      </c>
      <c r="B16" s="13" t="s">
        <v>8</v>
      </c>
      <c r="C16" s="4">
        <v>320000</v>
      </c>
      <c r="D16" s="4">
        <v>0</v>
      </c>
      <c r="E16" s="4">
        <f t="shared" ref="E16:E18" si="1">H16</f>
        <v>320000</v>
      </c>
      <c r="F16" s="10">
        <f t="shared" si="0"/>
        <v>0</v>
      </c>
      <c r="G16" s="10"/>
      <c r="H16" s="4">
        <v>320000</v>
      </c>
      <c r="I16" s="4"/>
      <c r="J16" s="3" t="s">
        <v>49</v>
      </c>
      <c r="K16" s="3"/>
      <c r="L16" s="3"/>
      <c r="M16" s="33" t="s">
        <v>318</v>
      </c>
      <c r="N16" s="1" t="s">
        <v>266</v>
      </c>
    </row>
    <row r="17" spans="1:14" ht="409.5" x14ac:dyDescent="0.25">
      <c r="A17" s="19">
        <v>16</v>
      </c>
      <c r="B17" s="38" t="s">
        <v>9</v>
      </c>
      <c r="C17" s="149">
        <v>1492260.6</v>
      </c>
      <c r="D17" s="4">
        <v>0</v>
      </c>
      <c r="E17" s="4">
        <f>H17</f>
        <v>20408.16</v>
      </c>
      <c r="F17" s="10">
        <f t="shared" si="0"/>
        <v>0</v>
      </c>
      <c r="G17" s="10"/>
      <c r="H17" s="4">
        <v>20408.16</v>
      </c>
      <c r="I17" s="4">
        <v>1000000</v>
      </c>
      <c r="J17" s="3" t="s">
        <v>43</v>
      </c>
      <c r="K17" s="147" t="s">
        <v>30</v>
      </c>
      <c r="L17" s="22" t="s">
        <v>41</v>
      </c>
      <c r="M17" s="33" t="s">
        <v>319</v>
      </c>
      <c r="N17" s="1" t="s">
        <v>267</v>
      </c>
    </row>
    <row r="18" spans="1:14" ht="94.5" x14ac:dyDescent="0.25">
      <c r="A18" s="19">
        <v>17</v>
      </c>
      <c r="B18" s="13" t="s">
        <v>25</v>
      </c>
      <c r="C18" s="149"/>
      <c r="D18" s="4">
        <v>0</v>
      </c>
      <c r="E18" s="4">
        <f t="shared" si="1"/>
        <v>0</v>
      </c>
      <c r="F18" s="10">
        <f>I18</f>
        <v>471852.44</v>
      </c>
      <c r="G18" s="10"/>
      <c r="H18" s="4"/>
      <c r="I18" s="4">
        <v>471852.44</v>
      </c>
      <c r="J18" s="3"/>
      <c r="K18" s="148"/>
      <c r="L18" s="3" t="s">
        <v>40</v>
      </c>
      <c r="M18" s="44"/>
    </row>
    <row r="19" spans="1:14" ht="63" x14ac:dyDescent="0.25">
      <c r="A19" s="19">
        <v>18</v>
      </c>
      <c r="B19" s="13" t="s">
        <v>3</v>
      </c>
      <c r="C19" s="4">
        <v>8856</v>
      </c>
      <c r="D19" s="4">
        <v>0</v>
      </c>
      <c r="E19" s="4">
        <v>0</v>
      </c>
      <c r="F19" s="10">
        <f t="shared" si="0"/>
        <v>8856</v>
      </c>
      <c r="G19" s="10"/>
      <c r="H19" s="4">
        <f>C19</f>
        <v>8856</v>
      </c>
      <c r="I19" s="4"/>
      <c r="J19" s="13" t="s">
        <v>61</v>
      </c>
      <c r="K19" s="3"/>
      <c r="L19" s="3"/>
      <c r="M19" s="33" t="s">
        <v>319</v>
      </c>
      <c r="N19" s="1" t="s">
        <v>266</v>
      </c>
    </row>
    <row r="20" spans="1:14" ht="236.25" x14ac:dyDescent="0.25">
      <c r="A20" s="19">
        <v>21</v>
      </c>
      <c r="B20" s="13" t="s">
        <v>35</v>
      </c>
      <c r="C20" s="4">
        <f>H20+I20</f>
        <v>514758.69</v>
      </c>
      <c r="D20" s="4">
        <v>0</v>
      </c>
      <c r="E20" s="4">
        <v>0</v>
      </c>
      <c r="F20" s="10">
        <f>H20</f>
        <v>96255.69</v>
      </c>
      <c r="G20" s="10"/>
      <c r="H20" s="4">
        <v>96255.69</v>
      </c>
      <c r="I20" s="4">
        <v>418503</v>
      </c>
      <c r="J20" s="3" t="s">
        <v>57</v>
      </c>
      <c r="K20" s="3"/>
      <c r="L20" s="3"/>
      <c r="M20" s="33" t="s">
        <v>320</v>
      </c>
      <c r="N20" s="1" t="s">
        <v>266</v>
      </c>
    </row>
    <row r="21" spans="1:14" ht="94.5" x14ac:dyDescent="0.25">
      <c r="A21" s="19">
        <v>22</v>
      </c>
      <c r="B21" s="13" t="s">
        <v>11</v>
      </c>
      <c r="C21" s="4">
        <v>5523930</v>
      </c>
      <c r="D21" s="4">
        <v>0</v>
      </c>
      <c r="E21" s="4">
        <v>0</v>
      </c>
      <c r="F21" s="10">
        <f>C21-I21</f>
        <v>1032930</v>
      </c>
      <c r="G21" s="10"/>
      <c r="H21" s="4">
        <f>C21-I21</f>
        <v>1032930</v>
      </c>
      <c r="I21" s="4">
        <v>4491000</v>
      </c>
      <c r="J21" s="3" t="s">
        <v>58</v>
      </c>
      <c r="K21" s="3"/>
      <c r="L21" s="12" t="s">
        <v>33</v>
      </c>
      <c r="M21" s="56" t="s">
        <v>237</v>
      </c>
      <c r="N21" s="1" t="s">
        <v>266</v>
      </c>
    </row>
    <row r="22" spans="1:14" ht="204.75" x14ac:dyDescent="0.25">
      <c r="A22" s="19">
        <v>23</v>
      </c>
      <c r="B22" s="38" t="s">
        <v>12</v>
      </c>
      <c r="C22" s="4">
        <v>1441525.34</v>
      </c>
      <c r="D22" s="4">
        <v>0</v>
      </c>
      <c r="E22" s="4">
        <v>28831</v>
      </c>
      <c r="F22" s="10">
        <f t="shared" si="0"/>
        <v>0</v>
      </c>
      <c r="G22" s="10"/>
      <c r="H22" s="4">
        <v>28831</v>
      </c>
      <c r="I22" s="4">
        <f>C22-H22</f>
        <v>1412694.34</v>
      </c>
      <c r="J22" s="3" t="s">
        <v>51</v>
      </c>
      <c r="K22" s="3" t="s">
        <v>52</v>
      </c>
      <c r="L22" s="3" t="s">
        <v>20</v>
      </c>
      <c r="M22" s="33" t="s">
        <v>321</v>
      </c>
      <c r="N22" s="105" t="s">
        <v>266</v>
      </c>
    </row>
    <row r="23" spans="1:14" ht="31.5" x14ac:dyDescent="0.25">
      <c r="A23" s="19">
        <v>24</v>
      </c>
      <c r="B23" s="13" t="s">
        <v>3</v>
      </c>
      <c r="C23" s="4">
        <v>33890</v>
      </c>
      <c r="D23" s="4">
        <v>0</v>
      </c>
      <c r="E23" s="4">
        <v>17329.810000000001</v>
      </c>
      <c r="F23" s="10">
        <f>C23-E23</f>
        <v>16560.189999999999</v>
      </c>
      <c r="G23" s="10"/>
      <c r="H23" s="4">
        <f>C23</f>
        <v>33890</v>
      </c>
      <c r="I23" s="4"/>
      <c r="J23" s="13" t="s">
        <v>68</v>
      </c>
      <c r="K23" s="3"/>
      <c r="L23" s="3"/>
      <c r="M23" s="44" t="s">
        <v>87</v>
      </c>
      <c r="N23" s="1" t="s">
        <v>266</v>
      </c>
    </row>
    <row r="24" spans="1:14" ht="78.75" x14ac:dyDescent="0.25">
      <c r="A24" s="19">
        <v>27</v>
      </c>
      <c r="B24" s="114" t="s">
        <v>309</v>
      </c>
      <c r="C24" s="36">
        <v>1846936.39</v>
      </c>
      <c r="D24" s="4"/>
      <c r="E24" s="4"/>
      <c r="F24" s="10"/>
      <c r="G24" s="10"/>
      <c r="H24" s="4"/>
      <c r="I24" s="4" t="s">
        <v>55</v>
      </c>
      <c r="J24" s="13" t="s">
        <v>115</v>
      </c>
      <c r="K24" s="3"/>
      <c r="L24" s="3"/>
      <c r="M24" s="13" t="s">
        <v>111</v>
      </c>
      <c r="N24" s="1" t="s">
        <v>266</v>
      </c>
    </row>
    <row r="25" spans="1:14" ht="110.25" x14ac:dyDescent="0.25">
      <c r="A25" s="19">
        <v>30</v>
      </c>
      <c r="B25" s="13" t="s">
        <v>131</v>
      </c>
      <c r="C25" s="14">
        <v>154192.79999999999</v>
      </c>
      <c r="D25" s="14"/>
      <c r="E25" s="14"/>
      <c r="F25" s="39">
        <v>31609.8</v>
      </c>
      <c r="G25" s="39"/>
      <c r="H25" s="39">
        <v>31609.8</v>
      </c>
      <c r="I25" s="14">
        <v>122583</v>
      </c>
      <c r="J25" s="35"/>
      <c r="K25" s="35"/>
      <c r="L25" s="35"/>
      <c r="M25" s="35" t="s">
        <v>310</v>
      </c>
      <c r="N25" s="1" t="s">
        <v>266</v>
      </c>
    </row>
    <row r="26" spans="1:14" ht="362.25" x14ac:dyDescent="0.25">
      <c r="A26" s="19">
        <v>32</v>
      </c>
      <c r="B26" s="13" t="s">
        <v>67</v>
      </c>
      <c r="C26" s="4">
        <v>160000</v>
      </c>
      <c r="D26" s="4"/>
      <c r="E26" s="4">
        <v>0</v>
      </c>
      <c r="F26" s="10">
        <v>80000</v>
      </c>
      <c r="G26" s="10"/>
      <c r="H26" s="4">
        <v>80000</v>
      </c>
      <c r="I26" s="4">
        <v>80000</v>
      </c>
      <c r="J26" s="13" t="s">
        <v>65</v>
      </c>
      <c r="K26" s="13" t="s">
        <v>66</v>
      </c>
      <c r="L26" s="3"/>
      <c r="M26" s="35" t="s">
        <v>322</v>
      </c>
      <c r="N26" s="1" t="s">
        <v>266</v>
      </c>
    </row>
    <row r="27" spans="1:14" ht="126" x14ac:dyDescent="0.25">
      <c r="A27" s="19">
        <v>33</v>
      </c>
      <c r="B27" s="13" t="s">
        <v>125</v>
      </c>
      <c r="C27" s="4">
        <v>3999900</v>
      </c>
      <c r="D27" s="4"/>
      <c r="E27" s="4"/>
      <c r="F27" s="10"/>
      <c r="G27" s="10"/>
      <c r="H27" s="4">
        <v>599985</v>
      </c>
      <c r="I27" s="4">
        <f>C27-H27</f>
        <v>3399915</v>
      </c>
      <c r="J27" s="13" t="s">
        <v>70</v>
      </c>
      <c r="K27" s="13"/>
      <c r="L27" s="3"/>
      <c r="M27" s="13" t="s">
        <v>192</v>
      </c>
      <c r="N27" s="1" t="s">
        <v>266</v>
      </c>
    </row>
    <row r="28" spans="1:14" ht="204.75" x14ac:dyDescent="0.25">
      <c r="A28" s="19">
        <v>40</v>
      </c>
      <c r="B28" s="13" t="s">
        <v>95</v>
      </c>
      <c r="C28" s="4">
        <v>153278</v>
      </c>
      <c r="D28" s="4"/>
      <c r="E28" s="4"/>
      <c r="F28" s="10">
        <v>0</v>
      </c>
      <c r="G28" s="10"/>
      <c r="H28" s="4">
        <f>C28-I28</f>
        <v>103278</v>
      </c>
      <c r="I28" s="4">
        <v>50000</v>
      </c>
      <c r="J28" s="13" t="s">
        <v>101</v>
      </c>
      <c r="K28" s="3"/>
      <c r="L28" s="3"/>
      <c r="M28" s="35" t="s">
        <v>323</v>
      </c>
      <c r="N28" s="1" t="s">
        <v>266</v>
      </c>
    </row>
    <row r="29" spans="1:14" ht="141.75" x14ac:dyDescent="0.25">
      <c r="A29" s="19">
        <v>41</v>
      </c>
      <c r="B29" s="13" t="s">
        <v>132</v>
      </c>
      <c r="C29" s="4"/>
      <c r="D29" s="4"/>
      <c r="E29" s="4"/>
      <c r="F29" s="10"/>
      <c r="G29" s="10"/>
      <c r="H29" s="4"/>
      <c r="I29" s="4"/>
      <c r="J29" s="42" t="s">
        <v>145</v>
      </c>
      <c r="K29" s="3"/>
      <c r="L29" s="3"/>
      <c r="M29" s="13" t="s">
        <v>268</v>
      </c>
      <c r="N29" s="1" t="s">
        <v>267</v>
      </c>
    </row>
    <row r="30" spans="1:14" ht="141.75" x14ac:dyDescent="0.25">
      <c r="A30" s="19">
        <v>42</v>
      </c>
      <c r="B30" s="13" t="s">
        <v>103</v>
      </c>
      <c r="C30" s="4">
        <v>100000</v>
      </c>
      <c r="D30" s="4"/>
      <c r="E30" s="4"/>
      <c r="F30" s="10">
        <v>0</v>
      </c>
      <c r="G30" s="10"/>
      <c r="H30" s="4">
        <v>0</v>
      </c>
      <c r="I30" s="4" t="s">
        <v>104</v>
      </c>
      <c r="J30" s="13" t="s">
        <v>105</v>
      </c>
      <c r="K30" s="3"/>
      <c r="L30" s="3"/>
      <c r="M30" s="13" t="s">
        <v>170</v>
      </c>
      <c r="N30" s="1" t="s">
        <v>267</v>
      </c>
    </row>
    <row r="31" spans="1:14" ht="126" x14ac:dyDescent="0.25">
      <c r="A31" s="19">
        <v>43</v>
      </c>
      <c r="B31" s="13" t="s">
        <v>129</v>
      </c>
      <c r="C31" s="14">
        <v>3111900</v>
      </c>
      <c r="D31" s="14"/>
      <c r="E31" s="14"/>
      <c r="F31" s="39">
        <f>C31-I31</f>
        <v>581900</v>
      </c>
      <c r="G31" s="39"/>
      <c r="H31" s="14">
        <f>F31</f>
        <v>581900</v>
      </c>
      <c r="I31" s="14">
        <f>C31/1.23</f>
        <v>2530000</v>
      </c>
      <c r="J31" s="13" t="s">
        <v>110</v>
      </c>
      <c r="K31" s="3"/>
      <c r="L31" s="3"/>
      <c r="M31" s="35" t="s">
        <v>324</v>
      </c>
      <c r="N31" s="1" t="s">
        <v>312</v>
      </c>
    </row>
    <row r="32" spans="1:14" ht="15.75" x14ac:dyDescent="0.25">
      <c r="A32" s="19">
        <v>44</v>
      </c>
      <c r="B32" s="13" t="s">
        <v>3</v>
      </c>
      <c r="C32" s="4"/>
      <c r="D32" s="4"/>
      <c r="E32" s="4"/>
      <c r="F32" s="10"/>
      <c r="G32" s="10"/>
      <c r="H32" s="4"/>
      <c r="I32" s="4"/>
      <c r="J32" s="13"/>
      <c r="K32" s="3"/>
      <c r="L32" s="3"/>
      <c r="M32" s="35" t="s">
        <v>324</v>
      </c>
      <c r="N32" s="1" t="s">
        <v>266</v>
      </c>
    </row>
    <row r="33" spans="1:16" ht="126" x14ac:dyDescent="0.25">
      <c r="A33" s="19">
        <v>45</v>
      </c>
      <c r="B33" s="13" t="s">
        <v>28</v>
      </c>
      <c r="C33" s="4">
        <v>102997.4</v>
      </c>
      <c r="D33" s="4"/>
      <c r="E33" s="4"/>
      <c r="F33" s="10">
        <v>10299.74</v>
      </c>
      <c r="G33" s="10"/>
      <c r="H33" s="10">
        <v>10299.74</v>
      </c>
      <c r="I33" s="4">
        <f>C33-F33</f>
        <v>92697.659999999989</v>
      </c>
      <c r="J33" s="35"/>
      <c r="K33" s="3"/>
      <c r="L33" s="3"/>
      <c r="M33" s="13" t="s">
        <v>133</v>
      </c>
      <c r="N33" s="1" t="s">
        <v>267</v>
      </c>
    </row>
    <row r="34" spans="1:16" ht="141.75" x14ac:dyDescent="0.25">
      <c r="A34" s="19">
        <v>46</v>
      </c>
      <c r="B34" s="13" t="s">
        <v>136</v>
      </c>
      <c r="C34" s="4"/>
      <c r="D34" s="4"/>
      <c r="E34" s="4"/>
      <c r="F34" s="10"/>
      <c r="G34" s="10"/>
      <c r="H34" s="10"/>
      <c r="I34" s="4"/>
      <c r="J34" s="13" t="s">
        <v>105</v>
      </c>
      <c r="K34" s="13"/>
      <c r="L34" s="13"/>
      <c r="M34" s="13" t="s">
        <v>270</v>
      </c>
      <c r="N34" s="1" t="s">
        <v>267</v>
      </c>
    </row>
    <row r="35" spans="1:16" ht="141.75" x14ac:dyDescent="0.25">
      <c r="A35" s="19">
        <v>47</v>
      </c>
      <c r="B35" s="13" t="s">
        <v>134</v>
      </c>
      <c r="C35" s="4"/>
      <c r="D35" s="4"/>
      <c r="E35" s="4"/>
      <c r="F35" s="10"/>
      <c r="G35" s="10"/>
      <c r="H35" s="10"/>
      <c r="I35" s="4"/>
      <c r="J35" s="13"/>
      <c r="K35" s="13"/>
      <c r="L35" s="13"/>
      <c r="M35" s="13" t="s">
        <v>269</v>
      </c>
      <c r="N35" s="1" t="s">
        <v>312</v>
      </c>
    </row>
    <row r="36" spans="1:16" ht="283.5" x14ac:dyDescent="0.25">
      <c r="A36" s="19">
        <v>48</v>
      </c>
      <c r="B36" s="13" t="s">
        <v>139</v>
      </c>
      <c r="C36" s="4"/>
      <c r="D36" s="4"/>
      <c r="E36" s="4"/>
      <c r="F36" s="10"/>
      <c r="G36" s="10"/>
      <c r="H36" s="10"/>
      <c r="I36" s="4">
        <v>40000</v>
      </c>
      <c r="J36" s="35"/>
      <c r="K36" s="3"/>
      <c r="L36" s="3"/>
      <c r="M36" s="13" t="s">
        <v>148</v>
      </c>
      <c r="N36" s="1" t="s">
        <v>267</v>
      </c>
    </row>
    <row r="37" spans="1:16" ht="47.25" x14ac:dyDescent="0.25">
      <c r="A37" s="19">
        <v>49</v>
      </c>
      <c r="B37" s="13" t="s">
        <v>143</v>
      </c>
      <c r="C37" s="4">
        <v>338655.9</v>
      </c>
      <c r="D37" s="4"/>
      <c r="E37" s="4"/>
      <c r="F37" s="10">
        <f>C37-I37</f>
        <v>38655.900000000023</v>
      </c>
      <c r="G37" s="10"/>
      <c r="H37" s="10">
        <f>F37</f>
        <v>38655.900000000023</v>
      </c>
      <c r="I37" s="4">
        <v>300000</v>
      </c>
      <c r="J37" s="35"/>
      <c r="K37" s="3"/>
      <c r="L37" s="3"/>
      <c r="M37" s="35" t="s">
        <v>325</v>
      </c>
      <c r="N37" s="1" t="s">
        <v>266</v>
      </c>
    </row>
    <row r="38" spans="1:16" ht="220.5" x14ac:dyDescent="0.25">
      <c r="A38" s="19">
        <v>50</v>
      </c>
      <c r="B38" s="13" t="s">
        <v>140</v>
      </c>
      <c r="C38" s="4">
        <v>6619122.79</v>
      </c>
      <c r="D38" s="4"/>
      <c r="E38" s="4"/>
      <c r="F38" s="10">
        <v>1323824.79</v>
      </c>
      <c r="G38" s="10"/>
      <c r="H38" s="10">
        <v>1323824.79</v>
      </c>
      <c r="I38" s="4">
        <f>C38-F38</f>
        <v>5295298</v>
      </c>
      <c r="J38" s="40"/>
      <c r="K38" s="3"/>
      <c r="L38" s="3"/>
      <c r="M38" s="35" t="s">
        <v>326</v>
      </c>
      <c r="N38" s="1" t="s">
        <v>266</v>
      </c>
    </row>
    <row r="39" spans="1:16" ht="173.25" x14ac:dyDescent="0.25">
      <c r="A39" s="19">
        <v>51</v>
      </c>
      <c r="B39" s="13" t="s">
        <v>99</v>
      </c>
      <c r="C39" s="4">
        <v>1173297</v>
      </c>
      <c r="D39" s="4"/>
      <c r="E39" s="4"/>
      <c r="F39" s="10">
        <v>473297</v>
      </c>
      <c r="G39" s="10"/>
      <c r="H39" s="4">
        <f>F39</f>
        <v>473297</v>
      </c>
      <c r="I39" s="4">
        <v>700000</v>
      </c>
      <c r="J39" s="13" t="s">
        <v>100</v>
      </c>
      <c r="K39" s="3"/>
      <c r="L39" s="3"/>
      <c r="M39" s="55" t="s">
        <v>327</v>
      </c>
      <c r="N39" s="1" t="s">
        <v>266</v>
      </c>
    </row>
    <row r="40" spans="1:16" ht="94.5" x14ac:dyDescent="0.25">
      <c r="A40" s="19">
        <v>52</v>
      </c>
      <c r="B40" s="13" t="s">
        <v>155</v>
      </c>
      <c r="C40" s="4">
        <v>43050</v>
      </c>
      <c r="D40" s="4"/>
      <c r="E40" s="4"/>
      <c r="F40" s="10"/>
      <c r="G40" s="10"/>
      <c r="H40" s="4">
        <v>26691</v>
      </c>
      <c r="I40" s="4">
        <v>16359</v>
      </c>
      <c r="J40" s="13" t="s">
        <v>156</v>
      </c>
      <c r="K40" s="3"/>
      <c r="L40" s="3"/>
      <c r="M40" s="55" t="s">
        <v>328</v>
      </c>
      <c r="N40" s="1" t="s">
        <v>266</v>
      </c>
    </row>
    <row r="41" spans="1:16" ht="141.75" x14ac:dyDescent="0.25">
      <c r="A41" s="19">
        <v>53</v>
      </c>
      <c r="B41" s="13" t="s">
        <v>289</v>
      </c>
      <c r="C41" s="4">
        <v>330747</v>
      </c>
      <c r="D41" s="4"/>
      <c r="E41" s="4"/>
      <c r="F41" s="10"/>
      <c r="G41" s="10"/>
      <c r="H41" s="4">
        <v>165374</v>
      </c>
      <c r="I41" s="4">
        <f>H41-1</f>
        <v>165373</v>
      </c>
      <c r="J41" s="13" t="s">
        <v>152</v>
      </c>
      <c r="K41" s="3"/>
      <c r="L41" s="3"/>
      <c r="M41" s="55" t="s">
        <v>264</v>
      </c>
      <c r="N41" s="1" t="s">
        <v>266</v>
      </c>
    </row>
    <row r="42" spans="1:16" ht="189" x14ac:dyDescent="0.25">
      <c r="A42" s="19">
        <v>54</v>
      </c>
      <c r="B42" s="13" t="s">
        <v>158</v>
      </c>
      <c r="C42" s="4"/>
      <c r="D42" s="4"/>
      <c r="E42" s="4"/>
      <c r="F42" s="10"/>
      <c r="G42" s="10"/>
      <c r="H42" s="4"/>
      <c r="I42" s="4"/>
      <c r="J42" s="13" t="s">
        <v>159</v>
      </c>
      <c r="K42" s="3"/>
      <c r="L42" s="3"/>
      <c r="M42" s="54" t="s">
        <v>311</v>
      </c>
      <c r="N42" s="1" t="s">
        <v>266</v>
      </c>
    </row>
    <row r="43" spans="1:16" ht="78.75" x14ac:dyDescent="0.25">
      <c r="A43" s="19">
        <v>55</v>
      </c>
      <c r="B43" s="13" t="s">
        <v>153</v>
      </c>
      <c r="C43" s="4"/>
      <c r="D43" s="4"/>
      <c r="E43" s="4"/>
      <c r="F43" s="10"/>
      <c r="G43" s="10"/>
      <c r="H43" s="4"/>
      <c r="I43" s="4"/>
      <c r="J43" s="13"/>
      <c r="K43" s="3"/>
      <c r="L43" s="3"/>
      <c r="M43" s="54" t="s">
        <v>263</v>
      </c>
      <c r="N43" s="1" t="s">
        <v>266</v>
      </c>
    </row>
    <row r="44" spans="1:16" ht="157.5" x14ac:dyDescent="0.25">
      <c r="A44" s="19">
        <v>56</v>
      </c>
      <c r="B44" s="13" t="s">
        <v>175</v>
      </c>
      <c r="C44" s="4">
        <v>7880</v>
      </c>
      <c r="D44" s="4"/>
      <c r="E44" s="4"/>
      <c r="F44" s="10"/>
      <c r="G44" s="10"/>
      <c r="H44" s="4">
        <v>880</v>
      </c>
      <c r="I44" s="4">
        <v>7000</v>
      </c>
      <c r="J44" s="13"/>
      <c r="K44" s="3"/>
      <c r="L44" s="3"/>
      <c r="M44" s="55" t="s">
        <v>295</v>
      </c>
      <c r="N44" s="1" t="s">
        <v>266</v>
      </c>
    </row>
    <row r="45" spans="1:16" ht="204.75" x14ac:dyDescent="0.25">
      <c r="A45" s="19">
        <v>57</v>
      </c>
      <c r="B45" s="13" t="s">
        <v>178</v>
      </c>
      <c r="C45" s="4">
        <v>20000</v>
      </c>
      <c r="D45" s="4"/>
      <c r="E45" s="4"/>
      <c r="F45" s="10"/>
      <c r="G45" s="10"/>
      <c r="H45" s="4"/>
      <c r="I45" s="4">
        <v>20000</v>
      </c>
      <c r="J45" s="13"/>
      <c r="K45" s="3"/>
      <c r="L45" s="3"/>
      <c r="M45" s="76" t="s">
        <v>271</v>
      </c>
      <c r="N45" s="1" t="s">
        <v>267</v>
      </c>
      <c r="P45" t="s">
        <v>296</v>
      </c>
    </row>
    <row r="46" spans="1:16" ht="378" x14ac:dyDescent="0.25">
      <c r="A46" s="19">
        <v>58</v>
      </c>
      <c r="B46" s="13" t="s">
        <v>183</v>
      </c>
      <c r="C46" s="4">
        <v>194037.9</v>
      </c>
      <c r="D46" s="4">
        <v>0</v>
      </c>
      <c r="E46" s="4">
        <v>0</v>
      </c>
      <c r="F46" s="10">
        <v>0</v>
      </c>
      <c r="G46" s="10">
        <v>0</v>
      </c>
      <c r="H46" s="4">
        <v>0</v>
      </c>
      <c r="I46" s="4">
        <f>C46</f>
        <v>194037.9</v>
      </c>
      <c r="J46" s="13"/>
      <c r="K46" s="12">
        <v>46112</v>
      </c>
      <c r="L46" s="3" t="s">
        <v>186</v>
      </c>
      <c r="M46" s="61" t="s">
        <v>288</v>
      </c>
      <c r="N46" s="1" t="s">
        <v>266</v>
      </c>
    </row>
    <row r="47" spans="1:16" ht="346.5" x14ac:dyDescent="0.25">
      <c r="A47" s="19">
        <v>59</v>
      </c>
      <c r="B47" s="13" t="s">
        <v>185</v>
      </c>
      <c r="C47" s="4">
        <v>257114.38</v>
      </c>
      <c r="D47" s="4">
        <v>0</v>
      </c>
      <c r="E47" s="4">
        <v>0</v>
      </c>
      <c r="F47" s="10">
        <v>0</v>
      </c>
      <c r="G47" s="10">
        <v>64278.6</v>
      </c>
      <c r="H47" s="4">
        <f>G47</f>
        <v>64278.6</v>
      </c>
      <c r="I47" s="4">
        <v>192835.78</v>
      </c>
      <c r="J47" s="13"/>
      <c r="K47" s="12">
        <v>46112</v>
      </c>
      <c r="L47" s="3" t="str">
        <f>L46</f>
        <v>31.03.2026 jako złożenie wniosku o płatność końcową</v>
      </c>
      <c r="M47" s="76" t="s">
        <v>329</v>
      </c>
      <c r="N47" s="1" t="s">
        <v>266</v>
      </c>
    </row>
    <row r="48" spans="1:16" ht="220.5" x14ac:dyDescent="0.25">
      <c r="A48" s="57">
        <v>60</v>
      </c>
      <c r="B48" s="13" t="s">
        <v>200</v>
      </c>
      <c r="C48" s="4"/>
      <c r="D48" s="4"/>
      <c r="E48" s="4"/>
      <c r="F48" s="10"/>
      <c r="G48" s="10"/>
      <c r="H48" s="4"/>
      <c r="I48" s="4"/>
      <c r="J48" s="13"/>
      <c r="K48" s="12"/>
      <c r="L48" s="3"/>
      <c r="M48" s="76" t="s">
        <v>199</v>
      </c>
      <c r="N48" s="1" t="s">
        <v>266</v>
      </c>
      <c r="P48" t="s">
        <v>296</v>
      </c>
    </row>
    <row r="49" spans="1:14" ht="157.5" x14ac:dyDescent="0.25">
      <c r="A49" s="57">
        <v>61</v>
      </c>
      <c r="B49" s="13" t="s">
        <v>136</v>
      </c>
      <c r="C49" s="4" t="s">
        <v>202</v>
      </c>
      <c r="D49" s="4"/>
      <c r="E49" s="4"/>
      <c r="F49" s="10"/>
      <c r="G49" s="10"/>
      <c r="H49" s="10"/>
      <c r="I49" s="4" t="s">
        <v>202</v>
      </c>
      <c r="J49" s="13" t="s">
        <v>204</v>
      </c>
      <c r="K49" s="13"/>
      <c r="L49" s="13"/>
      <c r="M49" s="13" t="s">
        <v>272</v>
      </c>
      <c r="N49" s="111" t="s">
        <v>267</v>
      </c>
    </row>
    <row r="50" spans="1:14" ht="110.25" x14ac:dyDescent="0.25">
      <c r="A50" s="57">
        <v>62</v>
      </c>
      <c r="B50" s="13" t="s">
        <v>205</v>
      </c>
      <c r="C50" s="4"/>
      <c r="D50" s="4"/>
      <c r="E50" s="4"/>
      <c r="F50" s="10"/>
      <c r="G50" s="10"/>
      <c r="H50" s="4"/>
      <c r="I50" s="4"/>
      <c r="J50" s="13"/>
      <c r="K50" s="12"/>
      <c r="L50" s="3"/>
      <c r="M50" s="13" t="s">
        <v>206</v>
      </c>
      <c r="N50" s="1" t="s">
        <v>267</v>
      </c>
    </row>
    <row r="51" spans="1:14" ht="204.75" x14ac:dyDescent="0.25">
      <c r="A51" s="57">
        <v>63</v>
      </c>
      <c r="B51" s="115" t="s">
        <v>207</v>
      </c>
      <c r="C51" s="80">
        <v>44600</v>
      </c>
      <c r="D51" s="80"/>
      <c r="E51" s="80"/>
      <c r="F51" s="80" t="s">
        <v>209</v>
      </c>
      <c r="G51" s="81"/>
      <c r="H51" s="80"/>
      <c r="I51" s="80">
        <v>35680</v>
      </c>
      <c r="J51" s="82" t="s">
        <v>210</v>
      </c>
      <c r="K51" s="83"/>
      <c r="L51" s="84"/>
      <c r="M51" s="102" t="s">
        <v>290</v>
      </c>
      <c r="N51" s="1" t="s">
        <v>266</v>
      </c>
    </row>
    <row r="52" spans="1:14" ht="173.25" x14ac:dyDescent="0.25">
      <c r="A52" s="79">
        <v>64</v>
      </c>
      <c r="B52" s="116" t="s">
        <v>216</v>
      </c>
      <c r="C52" s="4">
        <v>20000</v>
      </c>
      <c r="D52" s="4"/>
      <c r="E52" s="4"/>
      <c r="F52" s="4"/>
      <c r="G52" s="10"/>
      <c r="H52" s="4"/>
      <c r="I52" s="4">
        <v>20000</v>
      </c>
      <c r="J52" s="13" t="s">
        <v>217</v>
      </c>
      <c r="K52" s="12"/>
      <c r="L52" s="3"/>
      <c r="M52" s="13" t="s">
        <v>273</v>
      </c>
      <c r="N52" s="1" t="s">
        <v>267</v>
      </c>
    </row>
    <row r="53" spans="1:14" ht="75" x14ac:dyDescent="0.25">
      <c r="A53" s="79">
        <v>65</v>
      </c>
      <c r="B53" s="82" t="s">
        <v>224</v>
      </c>
      <c r="C53" s="80">
        <v>13000</v>
      </c>
      <c r="D53" s="80"/>
      <c r="E53" s="80"/>
      <c r="F53" s="81"/>
      <c r="G53" s="81"/>
      <c r="H53" s="80"/>
      <c r="I53" s="80">
        <v>10160</v>
      </c>
      <c r="J53" s="88" t="s">
        <v>225</v>
      </c>
      <c r="K53" s="84"/>
      <c r="L53" s="84"/>
      <c r="M53" s="87" t="s">
        <v>286</v>
      </c>
      <c r="N53" s="1" t="s">
        <v>266</v>
      </c>
    </row>
    <row r="54" spans="1:14" ht="135" x14ac:dyDescent="0.25">
      <c r="A54" s="57">
        <v>66</v>
      </c>
      <c r="B54" s="13" t="s">
        <v>220</v>
      </c>
      <c r="C54" s="4">
        <v>46000</v>
      </c>
      <c r="D54" s="86"/>
      <c r="E54" s="86"/>
      <c r="F54" s="86"/>
      <c r="G54" s="86"/>
      <c r="H54" s="86"/>
      <c r="I54" s="4">
        <v>46000</v>
      </c>
      <c r="J54" s="88" t="s">
        <v>222</v>
      </c>
      <c r="K54" s="86"/>
      <c r="L54" s="86"/>
      <c r="M54" s="35" t="s">
        <v>287</v>
      </c>
      <c r="N54" s="1" t="s">
        <v>266</v>
      </c>
    </row>
    <row r="55" spans="1:14" ht="105" x14ac:dyDescent="0.25">
      <c r="A55" s="79">
        <v>67</v>
      </c>
      <c r="B55" s="117" t="s">
        <v>226</v>
      </c>
      <c r="C55" s="4">
        <v>67500</v>
      </c>
      <c r="D55" s="86"/>
      <c r="E55" s="86"/>
      <c r="F55" s="86"/>
      <c r="G55" s="86"/>
      <c r="H55" s="86"/>
      <c r="I55" s="4">
        <v>66000</v>
      </c>
      <c r="J55" s="88" t="s">
        <v>227</v>
      </c>
      <c r="K55" s="86"/>
      <c r="L55" s="86"/>
      <c r="M55" s="103" t="s">
        <v>262</v>
      </c>
      <c r="N55" s="1" t="s">
        <v>266</v>
      </c>
    </row>
    <row r="56" spans="1:14" ht="390" x14ac:dyDescent="0.25">
      <c r="A56" s="79">
        <v>68</v>
      </c>
      <c r="B56" s="118" t="s">
        <v>241</v>
      </c>
      <c r="C56" s="91">
        <v>639275.34</v>
      </c>
      <c r="D56" s="86"/>
      <c r="E56" s="86"/>
      <c r="F56" s="86"/>
      <c r="G56" s="86"/>
      <c r="H56" s="91" t="s">
        <v>242</v>
      </c>
      <c r="I56" s="4">
        <v>383343</v>
      </c>
      <c r="J56" s="88" t="s">
        <v>243</v>
      </c>
      <c r="K56" s="86"/>
      <c r="L56" s="86"/>
      <c r="M56" s="101" t="s">
        <v>244</v>
      </c>
      <c r="N56" s="1" t="s">
        <v>266</v>
      </c>
    </row>
    <row r="57" spans="1:14" ht="105" x14ac:dyDescent="0.25">
      <c r="A57" s="79">
        <v>69</v>
      </c>
      <c r="B57" s="117" t="s">
        <v>245</v>
      </c>
      <c r="C57" s="4">
        <v>21100</v>
      </c>
      <c r="D57" s="86"/>
      <c r="E57" s="86"/>
      <c r="F57" s="86"/>
      <c r="G57" s="86"/>
      <c r="H57" s="92">
        <v>1100</v>
      </c>
      <c r="I57" s="4">
        <v>20000</v>
      </c>
      <c r="J57" s="88" t="s">
        <v>246</v>
      </c>
      <c r="K57" s="86"/>
      <c r="L57" s="86"/>
      <c r="M57" s="100" t="s">
        <v>247</v>
      </c>
    </row>
    <row r="58" spans="1:14" ht="180" x14ac:dyDescent="0.25">
      <c r="A58" s="79">
        <v>70</v>
      </c>
      <c r="B58" s="117" t="s">
        <v>248</v>
      </c>
      <c r="C58" s="4">
        <v>50000</v>
      </c>
      <c r="D58" s="86"/>
      <c r="E58" s="86"/>
      <c r="F58" s="86"/>
      <c r="G58" s="86"/>
      <c r="H58" s="92">
        <v>0</v>
      </c>
      <c r="I58" s="4">
        <v>50000</v>
      </c>
      <c r="J58" s="88" t="s">
        <v>249</v>
      </c>
      <c r="K58" s="86"/>
      <c r="L58" s="86"/>
      <c r="M58" s="100" t="s">
        <v>274</v>
      </c>
    </row>
    <row r="59" spans="1:14" ht="345" x14ac:dyDescent="0.25">
      <c r="A59" s="93">
        <v>71</v>
      </c>
      <c r="B59" s="101" t="s">
        <v>251</v>
      </c>
      <c r="C59" s="4">
        <v>104155</v>
      </c>
      <c r="D59" s="94"/>
      <c r="E59" s="94"/>
      <c r="F59" s="94"/>
      <c r="G59" s="94"/>
      <c r="H59" s="4">
        <f>C59-I59</f>
        <v>5207.75</v>
      </c>
      <c r="I59" s="4">
        <v>98947.25</v>
      </c>
      <c r="J59" s="97" t="s">
        <v>253</v>
      </c>
      <c r="K59" s="93"/>
      <c r="L59" s="93"/>
      <c r="M59" s="96" t="s">
        <v>285</v>
      </c>
      <c r="N59" s="1" t="s">
        <v>266</v>
      </c>
    </row>
    <row r="60" spans="1:14" ht="105" x14ac:dyDescent="0.25">
      <c r="A60" s="57">
        <v>72</v>
      </c>
      <c r="B60" s="101" t="s">
        <v>254</v>
      </c>
      <c r="C60" s="4">
        <v>470000</v>
      </c>
      <c r="D60" s="86"/>
      <c r="E60" s="86"/>
      <c r="F60" s="86"/>
      <c r="G60" s="86"/>
      <c r="H60" s="4">
        <v>320000</v>
      </c>
      <c r="I60" s="4">
        <v>150000</v>
      </c>
      <c r="J60" s="88" t="s">
        <v>255</v>
      </c>
      <c r="K60" s="86"/>
      <c r="L60" s="86"/>
      <c r="M60" s="103" t="s">
        <v>284</v>
      </c>
      <c r="N60" s="1" t="s">
        <v>266</v>
      </c>
    </row>
    <row r="61" spans="1:14" ht="225" x14ac:dyDescent="0.25">
      <c r="A61" s="57">
        <v>72</v>
      </c>
      <c r="B61" s="101" t="s">
        <v>257</v>
      </c>
      <c r="C61" s="4">
        <v>147218.79999999999</v>
      </c>
      <c r="D61" s="86"/>
      <c r="E61" s="86"/>
      <c r="F61" s="86"/>
      <c r="G61" s="86"/>
      <c r="H61" s="4">
        <v>32218.799999999999</v>
      </c>
      <c r="I61" s="4">
        <v>115000</v>
      </c>
      <c r="J61" s="88" t="s">
        <v>258</v>
      </c>
      <c r="K61" s="86"/>
      <c r="L61" s="86"/>
      <c r="M61" s="100" t="s">
        <v>259</v>
      </c>
      <c r="N61" s="1" t="s">
        <v>266</v>
      </c>
    </row>
    <row r="62" spans="1:14" ht="165" x14ac:dyDescent="0.25">
      <c r="A62" s="57">
        <v>73</v>
      </c>
      <c r="B62" s="101" t="s">
        <v>297</v>
      </c>
      <c r="C62" s="4">
        <v>613006.5</v>
      </c>
      <c r="D62" s="86"/>
      <c r="E62" s="86"/>
      <c r="F62" s="86"/>
      <c r="G62" s="86"/>
      <c r="H62" s="4">
        <f>C62-I62</f>
        <v>145656.5</v>
      </c>
      <c r="I62" s="4">
        <f>63110+404240</f>
        <v>467350</v>
      </c>
      <c r="J62" s="88" t="s">
        <v>298</v>
      </c>
      <c r="K62" s="86"/>
      <c r="L62" s="86"/>
      <c r="M62" s="103" t="s">
        <v>299</v>
      </c>
      <c r="N62" s="1" t="s">
        <v>266</v>
      </c>
    </row>
    <row r="63" spans="1:14" ht="135" x14ac:dyDescent="0.25">
      <c r="A63" s="57">
        <v>74</v>
      </c>
      <c r="B63" s="101" t="s">
        <v>291</v>
      </c>
      <c r="C63" s="4"/>
      <c r="D63" s="86"/>
      <c r="E63" s="86"/>
      <c r="F63" s="86"/>
      <c r="G63" s="86"/>
      <c r="H63" s="4"/>
      <c r="I63" s="4"/>
      <c r="J63" s="88" t="s">
        <v>292</v>
      </c>
      <c r="K63" s="86"/>
      <c r="L63" s="86"/>
      <c r="M63" s="121" t="s">
        <v>293</v>
      </c>
      <c r="N63" s="1" t="s">
        <v>266</v>
      </c>
    </row>
    <row r="64" spans="1:14" ht="189" x14ac:dyDescent="0.25">
      <c r="A64" s="57">
        <v>75</v>
      </c>
      <c r="B64" s="101" t="s">
        <v>260</v>
      </c>
      <c r="C64" s="86"/>
      <c r="D64" s="86"/>
      <c r="E64" s="86"/>
      <c r="F64" s="86"/>
      <c r="G64" s="123"/>
      <c r="H64" s="123"/>
      <c r="I64" s="107">
        <v>10000</v>
      </c>
      <c r="J64" s="124" t="s">
        <v>277</v>
      </c>
      <c r="K64" s="86"/>
      <c r="L64" s="86"/>
      <c r="M64" s="96" t="s">
        <v>280</v>
      </c>
      <c r="N64" s="1" t="s">
        <v>266</v>
      </c>
    </row>
    <row r="65" spans="1:14" ht="171" x14ac:dyDescent="0.25">
      <c r="A65" s="57">
        <v>76</v>
      </c>
      <c r="B65" s="101" t="s">
        <v>261</v>
      </c>
      <c r="C65" s="86"/>
      <c r="D65" s="86"/>
      <c r="E65" s="86"/>
      <c r="F65" s="86"/>
      <c r="G65" s="86"/>
      <c r="H65" s="86"/>
      <c r="I65" s="107">
        <v>10000</v>
      </c>
      <c r="J65" s="122" t="s">
        <v>278</v>
      </c>
      <c r="K65" s="86"/>
      <c r="L65" s="86"/>
      <c r="M65" s="96" t="s">
        <v>279</v>
      </c>
      <c r="N65" s="1" t="s">
        <v>266</v>
      </c>
    </row>
    <row r="66" spans="1:14" ht="195" x14ac:dyDescent="0.25">
      <c r="A66" s="57">
        <v>77</v>
      </c>
      <c r="B66" s="101" t="s">
        <v>275</v>
      </c>
      <c r="C66" s="106">
        <v>389890</v>
      </c>
      <c r="D66" s="86"/>
      <c r="E66" s="86"/>
      <c r="F66" s="86"/>
      <c r="G66" s="86"/>
      <c r="H66" s="108">
        <f>C66-I66</f>
        <v>19499.510000000009</v>
      </c>
      <c r="I66" s="107">
        <v>370390.49</v>
      </c>
      <c r="J66" s="131" t="s">
        <v>276</v>
      </c>
      <c r="K66" s="86"/>
      <c r="L66" s="86"/>
      <c r="M66" s="96" t="s">
        <v>294</v>
      </c>
      <c r="N66" s="1" t="s">
        <v>266</v>
      </c>
    </row>
    <row r="67" spans="1:14" ht="184.5" x14ac:dyDescent="0.25">
      <c r="A67" s="57">
        <v>78</v>
      </c>
      <c r="B67" s="101" t="s">
        <v>281</v>
      </c>
      <c r="C67" s="128" t="s">
        <v>282</v>
      </c>
      <c r="D67" s="109"/>
      <c r="E67" s="109"/>
      <c r="F67" s="109"/>
      <c r="G67" s="109"/>
      <c r="H67" s="109"/>
      <c r="I67" s="110" t="s">
        <v>282</v>
      </c>
      <c r="J67" s="86"/>
      <c r="K67" s="86"/>
      <c r="L67" s="86"/>
      <c r="M67" s="96" t="s">
        <v>283</v>
      </c>
      <c r="N67" s="1" t="s">
        <v>266</v>
      </c>
    </row>
    <row r="68" spans="1:14" ht="150" x14ac:dyDescent="0.25">
      <c r="A68" s="57">
        <v>79</v>
      </c>
      <c r="B68" s="117" t="s">
        <v>305</v>
      </c>
      <c r="C68" s="125">
        <v>1051558.3700000001</v>
      </c>
      <c r="D68" s="86"/>
      <c r="E68" s="86"/>
      <c r="F68" s="86"/>
      <c r="G68" s="86"/>
      <c r="H68" s="86"/>
      <c r="I68" s="86" t="s">
        <v>306</v>
      </c>
      <c r="J68" s="88" t="s">
        <v>307</v>
      </c>
      <c r="K68" s="88" t="s">
        <v>308</v>
      </c>
      <c r="L68" s="86"/>
      <c r="M68" s="129" t="s">
        <v>304</v>
      </c>
      <c r="N68" s="1" t="s">
        <v>266</v>
      </c>
    </row>
    <row r="69" spans="1:14" ht="165" x14ac:dyDescent="0.25">
      <c r="A69" s="57">
        <v>80</v>
      </c>
      <c r="B69" s="119" t="s">
        <v>300</v>
      </c>
      <c r="C69" s="125">
        <v>184895.72</v>
      </c>
      <c r="D69" s="86"/>
      <c r="E69" s="86"/>
      <c r="F69" s="126">
        <v>36979.72</v>
      </c>
      <c r="G69" s="86"/>
      <c r="H69" s="126">
        <v>36979.72</v>
      </c>
      <c r="I69" s="127">
        <v>147916</v>
      </c>
      <c r="J69" s="88" t="s">
        <v>303</v>
      </c>
      <c r="K69" s="88" t="s">
        <v>301</v>
      </c>
      <c r="L69" s="86"/>
      <c r="M69" s="130" t="s">
        <v>302</v>
      </c>
      <c r="N69" s="1" t="s">
        <v>266</v>
      </c>
    </row>
    <row r="70" spans="1:14" ht="78.75" x14ac:dyDescent="0.25">
      <c r="A70" s="19">
        <v>43</v>
      </c>
      <c r="B70" s="13" t="s">
        <v>129</v>
      </c>
      <c r="C70" s="14">
        <v>853383.83</v>
      </c>
      <c r="D70" s="14"/>
      <c r="E70" s="14"/>
      <c r="F70" s="39">
        <f>C70-I70</f>
        <v>159575.83813008131</v>
      </c>
      <c r="G70" s="39"/>
      <c r="H70" s="14">
        <f>F70</f>
        <v>159575.83813008131</v>
      </c>
      <c r="I70" s="14">
        <f>C70/1.23</f>
        <v>693807.99186991865</v>
      </c>
      <c r="J70" s="13" t="s">
        <v>330</v>
      </c>
      <c r="K70" s="3"/>
      <c r="L70" s="3"/>
      <c r="M70" s="35" t="s">
        <v>331</v>
      </c>
      <c r="N70" s="1" t="s">
        <v>266</v>
      </c>
    </row>
    <row r="71" spans="1:14" ht="31.5" x14ac:dyDescent="0.25">
      <c r="A71" s="19">
        <v>44</v>
      </c>
      <c r="B71" s="13" t="s">
        <v>3</v>
      </c>
      <c r="C71" s="4">
        <v>5904</v>
      </c>
      <c r="D71" s="4"/>
      <c r="E71" s="4"/>
      <c r="F71" s="10"/>
      <c r="G71" s="10"/>
      <c r="H71" s="4"/>
      <c r="I71" s="4"/>
      <c r="J71" s="13"/>
      <c r="K71" s="3"/>
      <c r="L71" s="3"/>
      <c r="M71" s="35" t="s">
        <v>331</v>
      </c>
      <c r="N71" s="1" t="s">
        <v>266</v>
      </c>
    </row>
    <row r="72" spans="1:14" ht="94.5" x14ac:dyDescent="0.25">
      <c r="A72" s="57">
        <v>83</v>
      </c>
      <c r="B72" s="13" t="s">
        <v>332</v>
      </c>
      <c r="C72" s="14">
        <v>799323.56</v>
      </c>
      <c r="D72" s="86"/>
      <c r="E72" s="86"/>
      <c r="F72" s="86"/>
      <c r="G72" s="86"/>
      <c r="H72" s="86"/>
      <c r="I72" s="14">
        <v>799323.56</v>
      </c>
      <c r="J72" s="86"/>
      <c r="K72" s="86"/>
      <c r="L72" s="86"/>
      <c r="M72" s="35" t="s">
        <v>333</v>
      </c>
      <c r="N72" s="1" t="s">
        <v>266</v>
      </c>
    </row>
    <row r="73" spans="1:14" ht="15.75" x14ac:dyDescent="0.25">
      <c r="A73" s="57">
        <v>84</v>
      </c>
    </row>
    <row r="74" spans="1:14" ht="15.75" x14ac:dyDescent="0.25">
      <c r="A74" s="57">
        <v>85</v>
      </c>
    </row>
    <row r="75" spans="1:14" ht="15.75" x14ac:dyDescent="0.25">
      <c r="A75" s="57">
        <v>86</v>
      </c>
    </row>
    <row r="76" spans="1:14" ht="15.75" x14ac:dyDescent="0.25">
      <c r="A76" s="57">
        <v>87</v>
      </c>
    </row>
    <row r="84" spans="10:10" x14ac:dyDescent="0.25">
      <c r="J84" s="88"/>
    </row>
  </sheetData>
  <autoFilter ref="P1:P84"/>
  <mergeCells count="2">
    <mergeCell ref="C17:C18"/>
    <mergeCell ref="K17:K18"/>
  </mergeCell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A55" zoomScale="80" zoomScaleNormal="80" workbookViewId="0">
      <selection activeCell="P39" sqref="A1:XFD1048576"/>
    </sheetView>
  </sheetViews>
  <sheetFormatPr defaultRowHeight="15" x14ac:dyDescent="0.25"/>
  <cols>
    <col min="1" max="1" width="3.42578125" bestFit="1" customWidth="1"/>
    <col min="2" max="2" width="27.85546875" style="120" bestFit="1" customWidth="1"/>
    <col min="3" max="3" width="14.28515625" bestFit="1" customWidth="1"/>
    <col min="4" max="6" width="13.140625" bestFit="1" customWidth="1"/>
    <col min="7" max="7" width="14.28515625" bestFit="1" customWidth="1"/>
    <col min="8" max="8" width="15.42578125" bestFit="1" customWidth="1"/>
    <col min="9" max="9" width="27.28515625" customWidth="1"/>
    <col min="10" max="10" width="11.28515625" bestFit="1" customWidth="1"/>
    <col min="11" max="11" width="12.42578125" bestFit="1" customWidth="1"/>
    <col min="12" max="12" width="37.140625" style="136" customWidth="1"/>
    <col min="13" max="13" width="9.140625" style="1"/>
  </cols>
  <sheetData>
    <row r="1" spans="1:13" ht="47.25" x14ac:dyDescent="0.25">
      <c r="A1" s="15" t="s">
        <v>27</v>
      </c>
      <c r="B1" s="112" t="s">
        <v>26</v>
      </c>
      <c r="C1" s="17" t="s">
        <v>17</v>
      </c>
      <c r="D1" s="17" t="s">
        <v>37</v>
      </c>
      <c r="E1" s="17" t="s">
        <v>38</v>
      </c>
      <c r="F1" s="17" t="s">
        <v>184</v>
      </c>
      <c r="G1" s="16" t="s">
        <v>18</v>
      </c>
      <c r="H1" s="17" t="s">
        <v>19</v>
      </c>
      <c r="I1" s="17" t="s">
        <v>13</v>
      </c>
      <c r="J1" s="17" t="s">
        <v>14</v>
      </c>
      <c r="K1" s="17" t="s">
        <v>15</v>
      </c>
      <c r="L1" s="132" t="s">
        <v>36</v>
      </c>
      <c r="M1" s="104" t="s">
        <v>265</v>
      </c>
    </row>
    <row r="2" spans="1:13" ht="204.75" x14ac:dyDescent="0.25">
      <c r="A2" s="19">
        <v>1</v>
      </c>
      <c r="B2" s="38" t="s">
        <v>4</v>
      </c>
      <c r="C2" s="4">
        <v>112266.16</v>
      </c>
      <c r="D2" s="4">
        <f>G2</f>
        <v>20408.16</v>
      </c>
      <c r="E2" s="10">
        <f t="shared" ref="E2:E14" si="0">G2-D2</f>
        <v>0</v>
      </c>
      <c r="F2" s="10"/>
      <c r="G2" s="4">
        <v>20408.16</v>
      </c>
      <c r="H2" s="4">
        <v>1000000</v>
      </c>
      <c r="I2" s="3" t="s">
        <v>29</v>
      </c>
      <c r="J2" s="3" t="s">
        <v>46</v>
      </c>
      <c r="K2" s="3" t="s">
        <v>20</v>
      </c>
      <c r="L2" s="33" t="s">
        <v>353</v>
      </c>
      <c r="M2" s="105" t="s">
        <v>266</v>
      </c>
    </row>
    <row r="3" spans="1:13" ht="31.5" x14ac:dyDescent="0.25">
      <c r="A3" s="19">
        <v>2</v>
      </c>
      <c r="B3" s="13" t="s">
        <v>5</v>
      </c>
      <c r="C3" s="4">
        <v>25000</v>
      </c>
      <c r="D3" s="4">
        <v>0</v>
      </c>
      <c r="E3" s="10">
        <f t="shared" si="0"/>
        <v>25000</v>
      </c>
      <c r="F3" s="10"/>
      <c r="G3" s="4">
        <f>C3</f>
        <v>25000</v>
      </c>
      <c r="H3" s="4"/>
      <c r="I3" s="3" t="s">
        <v>29</v>
      </c>
      <c r="J3" s="3"/>
      <c r="K3" s="3"/>
      <c r="L3" s="44" t="s">
        <v>117</v>
      </c>
      <c r="M3" s="1" t="s">
        <v>266</v>
      </c>
    </row>
    <row r="4" spans="1:13" ht="204.75" x14ac:dyDescent="0.25">
      <c r="A4" s="19">
        <v>3</v>
      </c>
      <c r="B4" s="38" t="s">
        <v>24</v>
      </c>
      <c r="C4" s="4">
        <v>4885500</v>
      </c>
      <c r="D4" s="4">
        <v>0</v>
      </c>
      <c r="E4" s="10">
        <f>G4</f>
        <v>488550</v>
      </c>
      <c r="F4" s="10"/>
      <c r="G4" s="4">
        <v>488550</v>
      </c>
      <c r="H4" s="4">
        <f>C4-G4</f>
        <v>4396950</v>
      </c>
      <c r="I4" s="42" t="s">
        <v>29</v>
      </c>
      <c r="J4" s="3" t="s">
        <v>47</v>
      </c>
      <c r="K4" s="3" t="s">
        <v>20</v>
      </c>
      <c r="L4" s="44" t="s">
        <v>314</v>
      </c>
      <c r="M4" s="1" t="s">
        <v>266</v>
      </c>
    </row>
    <row r="5" spans="1:13" ht="15.75" x14ac:dyDescent="0.25">
      <c r="A5" s="19">
        <v>4</v>
      </c>
      <c r="B5" s="13" t="s">
        <v>5</v>
      </c>
      <c r="C5" s="4">
        <v>34756</v>
      </c>
      <c r="D5" s="4">
        <v>0</v>
      </c>
      <c r="E5" s="10">
        <f t="shared" si="0"/>
        <v>34756</v>
      </c>
      <c r="F5" s="10"/>
      <c r="G5" s="4">
        <f>C5</f>
        <v>34756</v>
      </c>
      <c r="H5" s="4"/>
      <c r="I5" s="13" t="s">
        <v>118</v>
      </c>
      <c r="J5" s="3"/>
      <c r="K5" s="3"/>
      <c r="L5" s="44" t="s">
        <v>117</v>
      </c>
      <c r="M5" s="1" t="s">
        <v>266</v>
      </c>
    </row>
    <row r="6" spans="1:13" ht="204.75" x14ac:dyDescent="0.25">
      <c r="A6" s="19">
        <v>5</v>
      </c>
      <c r="B6" s="38" t="s">
        <v>6</v>
      </c>
      <c r="C6" s="14">
        <v>1090000</v>
      </c>
      <c r="D6" s="14">
        <v>109000</v>
      </c>
      <c r="E6" s="39">
        <v>0</v>
      </c>
      <c r="F6" s="39"/>
      <c r="G6" s="14">
        <v>109000</v>
      </c>
      <c r="H6" s="14">
        <v>981000</v>
      </c>
      <c r="I6" s="42" t="s">
        <v>79</v>
      </c>
      <c r="J6" s="3" t="s">
        <v>46</v>
      </c>
      <c r="K6" s="3" t="s">
        <v>20</v>
      </c>
      <c r="L6" s="44" t="s">
        <v>315</v>
      </c>
      <c r="M6" s="1" t="s">
        <v>266</v>
      </c>
    </row>
    <row r="7" spans="1:13" ht="31.5" x14ac:dyDescent="0.25">
      <c r="A7" s="19">
        <v>6</v>
      </c>
      <c r="B7" s="13" t="s">
        <v>5</v>
      </c>
      <c r="C7" s="4">
        <v>15000</v>
      </c>
      <c r="D7" s="4">
        <v>0</v>
      </c>
      <c r="E7" s="10">
        <f>G7</f>
        <v>15000</v>
      </c>
      <c r="F7" s="10"/>
      <c r="G7" s="4">
        <f>C7</f>
        <v>15000</v>
      </c>
      <c r="H7" s="4"/>
      <c r="I7" s="42" t="s">
        <v>29</v>
      </c>
      <c r="J7" s="3"/>
      <c r="K7" s="3"/>
      <c r="L7" s="44" t="s">
        <v>117</v>
      </c>
      <c r="M7" s="1" t="s">
        <v>266</v>
      </c>
    </row>
    <row r="8" spans="1:13" ht="204.75" x14ac:dyDescent="0.25">
      <c r="A8" s="19">
        <v>7</v>
      </c>
      <c r="B8" s="38" t="s">
        <v>7</v>
      </c>
      <c r="C8" s="14">
        <v>1397944.38</v>
      </c>
      <c r="D8" s="14">
        <v>69897.38</v>
      </c>
      <c r="E8" s="39">
        <v>0</v>
      </c>
      <c r="F8" s="39"/>
      <c r="G8" s="14">
        <f>D8</f>
        <v>69897.38</v>
      </c>
      <c r="H8" s="14">
        <f>C8-D8</f>
        <v>1328047</v>
      </c>
      <c r="I8" s="42" t="s">
        <v>29</v>
      </c>
      <c r="J8" s="3" t="s">
        <v>52</v>
      </c>
      <c r="K8" s="3" t="s">
        <v>20</v>
      </c>
      <c r="L8" s="44" t="s">
        <v>316</v>
      </c>
      <c r="M8" s="1" t="s">
        <v>266</v>
      </c>
    </row>
    <row r="9" spans="1:13" ht="31.5" x14ac:dyDescent="0.25">
      <c r="A9" s="19">
        <v>8</v>
      </c>
      <c r="B9" s="47" t="s">
        <v>5</v>
      </c>
      <c r="C9" s="48">
        <v>22017</v>
      </c>
      <c r="D9" s="48">
        <v>1185</v>
      </c>
      <c r="E9" s="49">
        <f>G9-D9</f>
        <v>20832</v>
      </c>
      <c r="F9" s="49"/>
      <c r="G9" s="48">
        <f>C9</f>
        <v>22017</v>
      </c>
      <c r="H9" s="48"/>
      <c r="I9" s="50" t="s">
        <v>81</v>
      </c>
      <c r="J9" s="47"/>
      <c r="K9" s="47"/>
      <c r="L9" s="44" t="s">
        <v>117</v>
      </c>
      <c r="M9" s="1" t="s">
        <v>266</v>
      </c>
    </row>
    <row r="10" spans="1:13" ht="204.75" x14ac:dyDescent="0.25">
      <c r="A10" s="19">
        <v>9</v>
      </c>
      <c r="B10" s="38" t="s">
        <v>23</v>
      </c>
      <c r="C10" s="4">
        <v>620687.52</v>
      </c>
      <c r="D10" s="4">
        <v>0</v>
      </c>
      <c r="E10" s="10">
        <f>G10-D10</f>
        <v>124137.52</v>
      </c>
      <c r="F10" s="10"/>
      <c r="G10" s="4">
        <v>124137.52</v>
      </c>
      <c r="H10" s="4">
        <f>C10-G10</f>
        <v>496550</v>
      </c>
      <c r="I10" s="34"/>
      <c r="J10" s="3" t="s">
        <v>48</v>
      </c>
      <c r="K10" s="3" t="s">
        <v>20</v>
      </c>
      <c r="L10" s="44" t="s">
        <v>317</v>
      </c>
      <c r="M10" s="1" t="s">
        <v>266</v>
      </c>
    </row>
    <row r="11" spans="1:13" ht="47.25" x14ac:dyDescent="0.25">
      <c r="A11" s="19">
        <v>10</v>
      </c>
      <c r="B11" s="13" t="s">
        <v>60</v>
      </c>
      <c r="C11" s="4">
        <v>10000</v>
      </c>
      <c r="D11" s="4"/>
      <c r="E11" s="10">
        <f t="shared" si="0"/>
        <v>10000</v>
      </c>
      <c r="F11" s="10"/>
      <c r="G11" s="4">
        <f>C11</f>
        <v>10000</v>
      </c>
      <c r="H11" s="4"/>
      <c r="I11" s="42" t="s">
        <v>213</v>
      </c>
      <c r="J11" s="3"/>
      <c r="K11" s="3"/>
      <c r="L11" s="44"/>
      <c r="M11" s="1" t="s">
        <v>266</v>
      </c>
    </row>
    <row r="12" spans="1:13" ht="236.25" x14ac:dyDescent="0.25">
      <c r="A12" s="19">
        <v>11</v>
      </c>
      <c r="B12" s="13" t="s">
        <v>35</v>
      </c>
      <c r="C12" s="4">
        <f>G12+H12</f>
        <v>514758.69</v>
      </c>
      <c r="D12" s="4">
        <v>0</v>
      </c>
      <c r="E12" s="10">
        <f>G12</f>
        <v>96255.69</v>
      </c>
      <c r="F12" s="10"/>
      <c r="G12" s="4">
        <v>96255.69</v>
      </c>
      <c r="H12" s="4">
        <v>418503</v>
      </c>
      <c r="I12" s="3" t="s">
        <v>57</v>
      </c>
      <c r="J12" s="3"/>
      <c r="K12" s="3"/>
      <c r="L12" s="33" t="s">
        <v>354</v>
      </c>
      <c r="M12" s="1" t="s">
        <v>266</v>
      </c>
    </row>
    <row r="13" spans="1:13" ht="94.5" x14ac:dyDescent="0.25">
      <c r="A13" s="19">
        <v>12</v>
      </c>
      <c r="B13" s="13" t="s">
        <v>11</v>
      </c>
      <c r="C13" s="4">
        <v>5523930</v>
      </c>
      <c r="D13" s="4">
        <v>0</v>
      </c>
      <c r="E13" s="10">
        <f>C13-H13</f>
        <v>1032930</v>
      </c>
      <c r="F13" s="10"/>
      <c r="G13" s="4">
        <f>C13-H13</f>
        <v>1032930</v>
      </c>
      <c r="H13" s="4">
        <v>4491000</v>
      </c>
      <c r="I13" s="3" t="s">
        <v>58</v>
      </c>
      <c r="J13" s="3"/>
      <c r="K13" s="12" t="s">
        <v>33</v>
      </c>
      <c r="L13" s="45" t="s">
        <v>355</v>
      </c>
      <c r="M13" s="1" t="s">
        <v>266</v>
      </c>
    </row>
    <row r="14" spans="1:13" ht="204.75" x14ac:dyDescent="0.25">
      <c r="A14" s="19">
        <v>13</v>
      </c>
      <c r="B14" s="38" t="s">
        <v>12</v>
      </c>
      <c r="C14" s="4">
        <v>1441525.34</v>
      </c>
      <c r="D14" s="4">
        <v>28831</v>
      </c>
      <c r="E14" s="10">
        <f t="shared" si="0"/>
        <v>0</v>
      </c>
      <c r="F14" s="10"/>
      <c r="G14" s="4">
        <v>28831</v>
      </c>
      <c r="H14" s="4">
        <f>C14-G14</f>
        <v>1412694.34</v>
      </c>
      <c r="I14" s="3" t="s">
        <v>51</v>
      </c>
      <c r="J14" s="3" t="s">
        <v>52</v>
      </c>
      <c r="K14" s="3" t="s">
        <v>20</v>
      </c>
      <c r="L14" s="44" t="s">
        <v>356</v>
      </c>
      <c r="M14" s="105" t="s">
        <v>266</v>
      </c>
    </row>
    <row r="15" spans="1:13" ht="31.5" x14ac:dyDescent="0.25">
      <c r="A15" s="19">
        <v>14</v>
      </c>
      <c r="B15" s="13" t="s">
        <v>3</v>
      </c>
      <c r="C15" s="4">
        <v>33890</v>
      </c>
      <c r="D15" s="4">
        <v>17329.810000000001</v>
      </c>
      <c r="E15" s="10">
        <f>C15-D15</f>
        <v>16560.189999999999</v>
      </c>
      <c r="F15" s="10"/>
      <c r="G15" s="4">
        <f>C15</f>
        <v>33890</v>
      </c>
      <c r="H15" s="4"/>
      <c r="I15" s="13" t="s">
        <v>68</v>
      </c>
      <c r="J15" s="3"/>
      <c r="K15" s="3"/>
      <c r="L15" s="44" t="s">
        <v>87</v>
      </c>
      <c r="M15" s="1" t="s">
        <v>266</v>
      </c>
    </row>
    <row r="16" spans="1:13" ht="78.75" x14ac:dyDescent="0.25">
      <c r="A16" s="19">
        <v>15</v>
      </c>
      <c r="B16" s="114" t="s">
        <v>309</v>
      </c>
      <c r="C16" s="36">
        <v>1846936.39</v>
      </c>
      <c r="D16" s="4"/>
      <c r="E16" s="10"/>
      <c r="F16" s="10"/>
      <c r="G16" s="4"/>
      <c r="H16" s="4" t="s">
        <v>55</v>
      </c>
      <c r="I16" s="13" t="s">
        <v>115</v>
      </c>
      <c r="J16" s="3"/>
      <c r="K16" s="3"/>
      <c r="L16" s="13" t="s">
        <v>111</v>
      </c>
      <c r="M16" s="1" t="s">
        <v>266</v>
      </c>
    </row>
    <row r="17" spans="1:13" ht="110.25" x14ac:dyDescent="0.25">
      <c r="A17" s="19">
        <v>16</v>
      </c>
      <c r="B17" s="13" t="s">
        <v>131</v>
      </c>
      <c r="C17" s="14">
        <v>154192.79999999999</v>
      </c>
      <c r="D17" s="14"/>
      <c r="E17" s="39">
        <v>31609.8</v>
      </c>
      <c r="F17" s="39"/>
      <c r="G17" s="39">
        <v>31609.8</v>
      </c>
      <c r="H17" s="14">
        <v>122583</v>
      </c>
      <c r="I17" s="35"/>
      <c r="J17" s="35"/>
      <c r="K17" s="35"/>
      <c r="L17" s="35" t="s">
        <v>357</v>
      </c>
      <c r="M17" s="1" t="s">
        <v>266</v>
      </c>
    </row>
    <row r="18" spans="1:13" ht="362.25" x14ac:dyDescent="0.25">
      <c r="A18" s="19">
        <v>17</v>
      </c>
      <c r="B18" s="13" t="s">
        <v>67</v>
      </c>
      <c r="C18" s="4">
        <v>160000</v>
      </c>
      <c r="D18" s="4">
        <v>0</v>
      </c>
      <c r="E18" s="10">
        <v>80000</v>
      </c>
      <c r="F18" s="10"/>
      <c r="G18" s="4">
        <v>80000</v>
      </c>
      <c r="H18" s="4">
        <v>80000</v>
      </c>
      <c r="I18" s="13" t="s">
        <v>65</v>
      </c>
      <c r="J18" s="13" t="s">
        <v>66</v>
      </c>
      <c r="K18" s="3"/>
      <c r="L18" s="35" t="s">
        <v>90</v>
      </c>
      <c r="M18" s="1" t="s">
        <v>266</v>
      </c>
    </row>
    <row r="19" spans="1:13" ht="78.75" x14ac:dyDescent="0.25">
      <c r="A19" s="19">
        <v>18</v>
      </c>
      <c r="B19" s="13" t="s">
        <v>125</v>
      </c>
      <c r="C19" s="4">
        <v>3999900</v>
      </c>
      <c r="D19" s="4"/>
      <c r="E19" s="10"/>
      <c r="F19" s="10"/>
      <c r="G19" s="4">
        <v>599985</v>
      </c>
      <c r="H19" s="4">
        <f>C19-G19</f>
        <v>3399915</v>
      </c>
      <c r="I19" s="13" t="s">
        <v>70</v>
      </c>
      <c r="J19" s="13"/>
      <c r="K19" s="3"/>
      <c r="L19" s="35" t="s">
        <v>358</v>
      </c>
      <c r="M19" s="1" t="s">
        <v>266</v>
      </c>
    </row>
    <row r="20" spans="1:13" ht="204.75" x14ac:dyDescent="0.25">
      <c r="A20" s="19">
        <v>19</v>
      </c>
      <c r="B20" s="13" t="s">
        <v>95</v>
      </c>
      <c r="C20" s="4">
        <v>153278</v>
      </c>
      <c r="D20" s="4"/>
      <c r="E20" s="10">
        <v>0</v>
      </c>
      <c r="F20" s="10"/>
      <c r="G20" s="4">
        <f>C20-H20</f>
        <v>103278</v>
      </c>
      <c r="H20" s="4">
        <v>50000</v>
      </c>
      <c r="I20" s="13" t="s">
        <v>101</v>
      </c>
      <c r="J20" s="3"/>
      <c r="K20" s="3"/>
      <c r="L20" s="13" t="s">
        <v>323</v>
      </c>
      <c r="M20" s="1" t="s">
        <v>266</v>
      </c>
    </row>
    <row r="21" spans="1:13" ht="141.75" x14ac:dyDescent="0.25">
      <c r="A21" s="19">
        <v>20</v>
      </c>
      <c r="B21" s="13" t="s">
        <v>132</v>
      </c>
      <c r="C21" s="4"/>
      <c r="D21" s="4"/>
      <c r="E21" s="10"/>
      <c r="F21" s="10"/>
      <c r="G21" s="4"/>
      <c r="H21" s="4"/>
      <c r="I21" s="42" t="s">
        <v>145</v>
      </c>
      <c r="J21" s="3"/>
      <c r="K21" s="3"/>
      <c r="L21" s="13" t="s">
        <v>268</v>
      </c>
      <c r="M21" s="1" t="s">
        <v>267</v>
      </c>
    </row>
    <row r="22" spans="1:13" ht="141.75" x14ac:dyDescent="0.25">
      <c r="A22" s="19">
        <v>21</v>
      </c>
      <c r="B22" s="13" t="s">
        <v>103</v>
      </c>
      <c r="C22" s="4">
        <v>100000</v>
      </c>
      <c r="D22" s="4"/>
      <c r="E22" s="10">
        <v>0</v>
      </c>
      <c r="F22" s="10"/>
      <c r="G22" s="4">
        <v>0</v>
      </c>
      <c r="H22" s="4" t="s">
        <v>104</v>
      </c>
      <c r="I22" s="13" t="s">
        <v>105</v>
      </c>
      <c r="J22" s="3"/>
      <c r="K22" s="3"/>
      <c r="L22" s="13" t="s">
        <v>170</v>
      </c>
      <c r="M22" s="1" t="s">
        <v>267</v>
      </c>
    </row>
    <row r="23" spans="1:13" ht="126" x14ac:dyDescent="0.25">
      <c r="A23" s="19">
        <v>22</v>
      </c>
      <c r="B23" s="13" t="s">
        <v>129</v>
      </c>
      <c r="C23" s="14">
        <v>3111900</v>
      </c>
      <c r="D23" s="14"/>
      <c r="E23" s="39">
        <f>C23-H23</f>
        <v>581900</v>
      </c>
      <c r="F23" s="39"/>
      <c r="G23" s="14">
        <f>E23</f>
        <v>581900</v>
      </c>
      <c r="H23" s="14">
        <f>C23/1.23</f>
        <v>2530000</v>
      </c>
      <c r="I23" s="13" t="s">
        <v>110</v>
      </c>
      <c r="J23" s="3"/>
      <c r="K23" s="3"/>
      <c r="L23" s="35" t="s">
        <v>368</v>
      </c>
      <c r="M23" s="1" t="s">
        <v>312</v>
      </c>
    </row>
    <row r="24" spans="1:13" ht="126" x14ac:dyDescent="0.25">
      <c r="A24" s="19">
        <v>23</v>
      </c>
      <c r="B24" s="13" t="s">
        <v>28</v>
      </c>
      <c r="C24" s="4">
        <v>102997.4</v>
      </c>
      <c r="D24" s="4"/>
      <c r="E24" s="10">
        <v>10299.74</v>
      </c>
      <c r="F24" s="10"/>
      <c r="G24" s="10">
        <v>10299.74</v>
      </c>
      <c r="H24" s="4">
        <f>C24-E24</f>
        <v>92697.659999999989</v>
      </c>
      <c r="I24" s="35"/>
      <c r="J24" s="3"/>
      <c r="K24" s="3"/>
      <c r="L24" s="13" t="s">
        <v>133</v>
      </c>
      <c r="M24" s="1" t="s">
        <v>267</v>
      </c>
    </row>
    <row r="25" spans="1:13" ht="63" x14ac:dyDescent="0.25">
      <c r="A25" s="19">
        <v>24</v>
      </c>
      <c r="B25" s="13" t="s">
        <v>143</v>
      </c>
      <c r="C25" s="4">
        <v>338655.9</v>
      </c>
      <c r="D25" s="4"/>
      <c r="E25" s="10">
        <f>C25-H25</f>
        <v>38655.900000000023</v>
      </c>
      <c r="F25" s="10"/>
      <c r="G25" s="10">
        <f>E25</f>
        <v>38655.900000000023</v>
      </c>
      <c r="H25" s="4">
        <v>300000</v>
      </c>
      <c r="I25" s="35"/>
      <c r="J25" s="3"/>
      <c r="K25" s="3"/>
      <c r="L25" s="35" t="s">
        <v>359</v>
      </c>
      <c r="M25" s="1" t="s">
        <v>266</v>
      </c>
    </row>
    <row r="26" spans="1:13" ht="220.5" x14ac:dyDescent="0.25">
      <c r="A26" s="19">
        <v>25</v>
      </c>
      <c r="B26" s="13" t="s">
        <v>140</v>
      </c>
      <c r="C26" s="4">
        <v>6619122.79</v>
      </c>
      <c r="D26" s="4"/>
      <c r="E26" s="10">
        <v>1323824.79</v>
      </c>
      <c r="F26" s="10"/>
      <c r="G26" s="10">
        <v>1323824.79</v>
      </c>
      <c r="H26" s="4">
        <f>C26-E26</f>
        <v>5295298</v>
      </c>
      <c r="I26" s="40"/>
      <c r="J26" s="3"/>
      <c r="K26" s="3"/>
      <c r="L26" s="13" t="s">
        <v>326</v>
      </c>
      <c r="M26" s="1" t="s">
        <v>266</v>
      </c>
    </row>
    <row r="27" spans="1:13" ht="199.5" customHeight="1" x14ac:dyDescent="0.25">
      <c r="A27" s="19">
        <v>26</v>
      </c>
      <c r="B27" s="13" t="s">
        <v>99</v>
      </c>
      <c r="C27" s="4">
        <v>1173297</v>
      </c>
      <c r="D27" s="4"/>
      <c r="E27" s="10">
        <v>473297</v>
      </c>
      <c r="F27" s="10"/>
      <c r="G27" s="4">
        <f>E27</f>
        <v>473297</v>
      </c>
      <c r="H27" s="4">
        <v>700000</v>
      </c>
      <c r="I27" s="13" t="s">
        <v>100</v>
      </c>
      <c r="J27" s="3"/>
      <c r="K27" s="3"/>
      <c r="L27" s="55" t="s">
        <v>237</v>
      </c>
      <c r="M27" s="1" t="s">
        <v>266</v>
      </c>
    </row>
    <row r="28" spans="1:13" ht="94.5" x14ac:dyDescent="0.25">
      <c r="A28" s="19">
        <v>27</v>
      </c>
      <c r="B28" s="13" t="s">
        <v>155</v>
      </c>
      <c r="C28" s="4">
        <v>43050</v>
      </c>
      <c r="D28" s="4"/>
      <c r="E28" s="10"/>
      <c r="F28" s="10"/>
      <c r="G28" s="4">
        <v>26691</v>
      </c>
      <c r="H28" s="4">
        <v>16359</v>
      </c>
      <c r="I28" s="13" t="s">
        <v>156</v>
      </c>
      <c r="J28" s="3"/>
      <c r="K28" s="3"/>
      <c r="L28" s="55" t="s">
        <v>360</v>
      </c>
      <c r="M28" s="1" t="s">
        <v>266</v>
      </c>
    </row>
    <row r="29" spans="1:13" ht="141.75" x14ac:dyDescent="0.25">
      <c r="A29" s="19">
        <v>28</v>
      </c>
      <c r="B29" s="13" t="s">
        <v>289</v>
      </c>
      <c r="C29" s="4">
        <v>330747</v>
      </c>
      <c r="D29" s="4"/>
      <c r="E29" s="10"/>
      <c r="F29" s="10"/>
      <c r="G29" s="4">
        <v>165374</v>
      </c>
      <c r="H29" s="4">
        <f>G29-1</f>
        <v>165373</v>
      </c>
      <c r="I29" s="13" t="s">
        <v>152</v>
      </c>
      <c r="J29" s="3"/>
      <c r="K29" s="3"/>
      <c r="L29" s="54" t="s">
        <v>334</v>
      </c>
      <c r="M29" s="1" t="s">
        <v>266</v>
      </c>
    </row>
    <row r="30" spans="1:13" ht="189" x14ac:dyDescent="0.25">
      <c r="A30" s="19">
        <v>29</v>
      </c>
      <c r="B30" s="13" t="s">
        <v>158</v>
      </c>
      <c r="C30" s="4"/>
      <c r="D30" s="4"/>
      <c r="E30" s="10"/>
      <c r="F30" s="10"/>
      <c r="G30" s="4"/>
      <c r="H30" s="4"/>
      <c r="I30" s="13" t="s">
        <v>159</v>
      </c>
      <c r="J30" s="3"/>
      <c r="K30" s="3"/>
      <c r="L30" s="54" t="s">
        <v>335</v>
      </c>
      <c r="M30" s="1" t="s">
        <v>266</v>
      </c>
    </row>
    <row r="31" spans="1:13" ht="78.75" x14ac:dyDescent="0.25">
      <c r="A31" s="19">
        <v>30</v>
      </c>
      <c r="B31" s="13" t="s">
        <v>153</v>
      </c>
      <c r="C31" s="4"/>
      <c r="D31" s="4"/>
      <c r="E31" s="10"/>
      <c r="F31" s="10"/>
      <c r="G31" s="4"/>
      <c r="H31" s="4"/>
      <c r="I31" s="13"/>
      <c r="J31" s="3"/>
      <c r="K31" s="3"/>
      <c r="L31" s="54" t="s">
        <v>263</v>
      </c>
      <c r="M31" s="1" t="s">
        <v>266</v>
      </c>
    </row>
    <row r="32" spans="1:13" ht="157.5" x14ac:dyDescent="0.25">
      <c r="A32" s="19">
        <v>31</v>
      </c>
      <c r="B32" s="13" t="s">
        <v>175</v>
      </c>
      <c r="C32" s="4">
        <v>7880</v>
      </c>
      <c r="D32" s="4"/>
      <c r="E32" s="10"/>
      <c r="F32" s="10"/>
      <c r="G32" s="4">
        <v>880</v>
      </c>
      <c r="H32" s="4">
        <v>7000</v>
      </c>
      <c r="I32" s="13"/>
      <c r="J32" s="3"/>
      <c r="K32" s="3"/>
      <c r="L32" s="54" t="s">
        <v>336</v>
      </c>
      <c r="M32" s="1" t="s">
        <v>266</v>
      </c>
    </row>
    <row r="33" spans="1:15" ht="204.75" x14ac:dyDescent="0.25">
      <c r="A33" s="19">
        <v>32</v>
      </c>
      <c r="B33" s="13" t="s">
        <v>178</v>
      </c>
      <c r="C33" s="4">
        <v>20000</v>
      </c>
      <c r="D33" s="4"/>
      <c r="E33" s="10"/>
      <c r="F33" s="10"/>
      <c r="G33" s="4"/>
      <c r="H33" s="4">
        <v>20000</v>
      </c>
      <c r="I33" s="13"/>
      <c r="J33" s="3"/>
      <c r="K33" s="3"/>
      <c r="L33" s="76" t="s">
        <v>271</v>
      </c>
      <c r="M33" s="1" t="s">
        <v>267</v>
      </c>
      <c r="O33" t="s">
        <v>296</v>
      </c>
    </row>
    <row r="34" spans="1:15" ht="378" x14ac:dyDescent="0.25">
      <c r="A34" s="19">
        <v>33</v>
      </c>
      <c r="B34" s="13" t="s">
        <v>183</v>
      </c>
      <c r="C34" s="4">
        <v>194037.9</v>
      </c>
      <c r="D34" s="4">
        <v>0</v>
      </c>
      <c r="E34" s="10">
        <v>0</v>
      </c>
      <c r="F34" s="10">
        <v>0</v>
      </c>
      <c r="G34" s="4">
        <v>0</v>
      </c>
      <c r="H34" s="4">
        <f>C34</f>
        <v>194037.9</v>
      </c>
      <c r="I34" s="13"/>
      <c r="J34" s="12">
        <v>46112</v>
      </c>
      <c r="K34" s="3" t="s">
        <v>186</v>
      </c>
      <c r="L34" s="76" t="s">
        <v>337</v>
      </c>
      <c r="M34" s="1" t="s">
        <v>266</v>
      </c>
    </row>
    <row r="35" spans="1:15" ht="94.5" x14ac:dyDescent="0.25">
      <c r="A35" s="19">
        <v>34</v>
      </c>
      <c r="B35" s="13" t="s">
        <v>185</v>
      </c>
      <c r="C35" s="4">
        <v>257114.38</v>
      </c>
      <c r="D35" s="4">
        <v>0</v>
      </c>
      <c r="E35" s="10">
        <v>0</v>
      </c>
      <c r="F35" s="10">
        <v>64278.6</v>
      </c>
      <c r="G35" s="4">
        <f>F35</f>
        <v>64278.6</v>
      </c>
      <c r="H35" s="4">
        <v>192835.78</v>
      </c>
      <c r="I35" s="13"/>
      <c r="J35" s="12">
        <v>46112</v>
      </c>
      <c r="K35" s="3" t="str">
        <f>K34</f>
        <v>31.03.2026 jako złożenie wniosku o płatność końcową</v>
      </c>
      <c r="L35" s="61" t="s">
        <v>370</v>
      </c>
      <c r="M35" s="1" t="s">
        <v>266</v>
      </c>
    </row>
    <row r="36" spans="1:15" ht="220.5" x14ac:dyDescent="0.25">
      <c r="A36" s="19">
        <v>35</v>
      </c>
      <c r="B36" s="13" t="s">
        <v>200</v>
      </c>
      <c r="C36" s="4"/>
      <c r="D36" s="4"/>
      <c r="E36" s="10"/>
      <c r="F36" s="10"/>
      <c r="G36" s="4"/>
      <c r="H36" s="4"/>
      <c r="I36" s="13"/>
      <c r="J36" s="12"/>
      <c r="K36" s="3"/>
      <c r="L36" s="76" t="s">
        <v>199</v>
      </c>
      <c r="M36" s="1" t="s">
        <v>266</v>
      </c>
      <c r="O36" t="s">
        <v>296</v>
      </c>
    </row>
    <row r="37" spans="1:15" ht="204.75" x14ac:dyDescent="0.25">
      <c r="A37" s="19">
        <v>36</v>
      </c>
      <c r="B37" s="115" t="s">
        <v>207</v>
      </c>
      <c r="C37" s="80">
        <v>44600</v>
      </c>
      <c r="D37" s="80"/>
      <c r="E37" s="80" t="s">
        <v>209</v>
      </c>
      <c r="F37" s="81"/>
      <c r="G37" s="80"/>
      <c r="H37" s="80">
        <v>35680</v>
      </c>
      <c r="I37" s="82" t="s">
        <v>210</v>
      </c>
      <c r="J37" s="83"/>
      <c r="K37" s="84"/>
      <c r="L37" s="82" t="s">
        <v>338</v>
      </c>
      <c r="M37" s="1" t="s">
        <v>266</v>
      </c>
    </row>
    <row r="38" spans="1:15" ht="75" x14ac:dyDescent="0.25">
      <c r="A38" s="19">
        <v>37</v>
      </c>
      <c r="B38" s="82" t="s">
        <v>224</v>
      </c>
      <c r="C38" s="80">
        <v>13000</v>
      </c>
      <c r="D38" s="80"/>
      <c r="E38" s="81"/>
      <c r="F38" s="81"/>
      <c r="G38" s="80"/>
      <c r="H38" s="80">
        <v>10160</v>
      </c>
      <c r="I38" s="88" t="s">
        <v>225</v>
      </c>
      <c r="J38" s="84"/>
      <c r="K38" s="84"/>
      <c r="L38" s="133" t="s">
        <v>339</v>
      </c>
      <c r="M38" s="1" t="s">
        <v>266</v>
      </c>
    </row>
    <row r="39" spans="1:15" ht="135" x14ac:dyDescent="0.25">
      <c r="A39" s="19">
        <v>38</v>
      </c>
      <c r="B39" s="13" t="s">
        <v>220</v>
      </c>
      <c r="C39" s="4">
        <v>46000</v>
      </c>
      <c r="D39" s="86"/>
      <c r="E39" s="86"/>
      <c r="F39" s="86"/>
      <c r="G39" s="86"/>
      <c r="H39" s="4">
        <v>46000</v>
      </c>
      <c r="I39" s="88" t="s">
        <v>222</v>
      </c>
      <c r="J39" s="86"/>
      <c r="K39" s="86"/>
      <c r="L39" s="13" t="s">
        <v>340</v>
      </c>
      <c r="M39" s="1" t="s">
        <v>266</v>
      </c>
    </row>
    <row r="40" spans="1:15" ht="390" x14ac:dyDescent="0.25">
      <c r="A40" s="19">
        <v>39</v>
      </c>
      <c r="B40" s="118" t="s">
        <v>241</v>
      </c>
      <c r="C40" s="91">
        <v>639275.34</v>
      </c>
      <c r="D40" s="86"/>
      <c r="E40" s="86"/>
      <c r="F40" s="86"/>
      <c r="G40" s="91" t="s">
        <v>242</v>
      </c>
      <c r="H40" s="4">
        <v>383343</v>
      </c>
      <c r="I40" s="88" t="s">
        <v>243</v>
      </c>
      <c r="J40" s="86"/>
      <c r="K40" s="86"/>
      <c r="L40" s="101" t="s">
        <v>244</v>
      </c>
      <c r="M40" s="1" t="s">
        <v>266</v>
      </c>
    </row>
    <row r="41" spans="1:15" ht="105" x14ac:dyDescent="0.25">
      <c r="A41" s="19">
        <v>40</v>
      </c>
      <c r="B41" s="117" t="s">
        <v>245</v>
      </c>
      <c r="C41" s="4">
        <v>21100</v>
      </c>
      <c r="D41" s="86"/>
      <c r="E41" s="86"/>
      <c r="F41" s="86"/>
      <c r="G41" s="92">
        <v>1100</v>
      </c>
      <c r="H41" s="4">
        <v>20000</v>
      </c>
      <c r="I41" s="88" t="s">
        <v>246</v>
      </c>
      <c r="J41" s="86"/>
      <c r="K41" s="86"/>
      <c r="L41" s="100" t="s">
        <v>247</v>
      </c>
    </row>
    <row r="42" spans="1:15" ht="180" x14ac:dyDescent="0.25">
      <c r="A42" s="19">
        <v>41</v>
      </c>
      <c r="B42" s="117" t="s">
        <v>248</v>
      </c>
      <c r="C42" s="4">
        <v>50000</v>
      </c>
      <c r="D42" s="86"/>
      <c r="E42" s="86"/>
      <c r="F42" s="86"/>
      <c r="G42" s="92">
        <v>0</v>
      </c>
      <c r="H42" s="4">
        <v>50000</v>
      </c>
      <c r="I42" s="88" t="s">
        <v>249</v>
      </c>
      <c r="J42" s="86"/>
      <c r="K42" s="86"/>
      <c r="L42" s="100" t="s">
        <v>274</v>
      </c>
    </row>
    <row r="43" spans="1:15" ht="345" x14ac:dyDescent="0.25">
      <c r="A43" s="19">
        <v>42</v>
      </c>
      <c r="B43" s="101" t="s">
        <v>251</v>
      </c>
      <c r="C43" s="4">
        <v>104155</v>
      </c>
      <c r="D43" s="94"/>
      <c r="E43" s="94"/>
      <c r="F43" s="94"/>
      <c r="G43" s="4">
        <f>C43-H43</f>
        <v>5207.75</v>
      </c>
      <c r="H43" s="4">
        <v>98947.25</v>
      </c>
      <c r="I43" s="97" t="s">
        <v>253</v>
      </c>
      <c r="J43" s="93"/>
      <c r="K43" s="93"/>
      <c r="L43" s="101" t="s">
        <v>341</v>
      </c>
      <c r="M43" s="1" t="s">
        <v>266</v>
      </c>
    </row>
    <row r="44" spans="1:15" ht="105" x14ac:dyDescent="0.25">
      <c r="A44" s="19">
        <v>43</v>
      </c>
      <c r="B44" s="101" t="s">
        <v>254</v>
      </c>
      <c r="C44" s="4">
        <v>470000</v>
      </c>
      <c r="D44" s="86"/>
      <c r="E44" s="86"/>
      <c r="F44" s="86"/>
      <c r="G44" s="4">
        <v>320000</v>
      </c>
      <c r="H44" s="4">
        <v>150000</v>
      </c>
      <c r="I44" s="88" t="s">
        <v>255</v>
      </c>
      <c r="J44" s="86"/>
      <c r="K44" s="86"/>
      <c r="L44" s="100" t="s">
        <v>342</v>
      </c>
      <c r="M44" s="1" t="s">
        <v>266</v>
      </c>
    </row>
    <row r="45" spans="1:15" ht="225" x14ac:dyDescent="0.25">
      <c r="A45" s="19">
        <v>44</v>
      </c>
      <c r="B45" s="101" t="s">
        <v>257</v>
      </c>
      <c r="C45" s="4">
        <v>147218.79999999999</v>
      </c>
      <c r="D45" s="86"/>
      <c r="E45" s="86"/>
      <c r="F45" s="86"/>
      <c r="G45" s="4">
        <v>32218.799999999999</v>
      </c>
      <c r="H45" s="4">
        <v>115000</v>
      </c>
      <c r="I45" s="88" t="s">
        <v>258</v>
      </c>
      <c r="J45" s="86"/>
      <c r="K45" s="86"/>
      <c r="L45" s="100" t="s">
        <v>259</v>
      </c>
      <c r="M45" s="1" t="s">
        <v>266</v>
      </c>
    </row>
    <row r="46" spans="1:15" ht="165" x14ac:dyDescent="0.25">
      <c r="A46" s="19">
        <v>45</v>
      </c>
      <c r="B46" s="101" t="s">
        <v>297</v>
      </c>
      <c r="C46" s="4">
        <v>613006.5</v>
      </c>
      <c r="D46" s="86"/>
      <c r="E46" s="86"/>
      <c r="F46" s="86"/>
      <c r="G46" s="4">
        <f>C46-H46</f>
        <v>145656.5</v>
      </c>
      <c r="H46" s="4">
        <f>63110+404240</f>
        <v>467350</v>
      </c>
      <c r="I46" s="88" t="s">
        <v>298</v>
      </c>
      <c r="J46" s="86"/>
      <c r="K46" s="86"/>
      <c r="L46" s="100" t="s">
        <v>343</v>
      </c>
      <c r="M46" s="1" t="s">
        <v>266</v>
      </c>
    </row>
    <row r="47" spans="1:15" ht="135" x14ac:dyDescent="0.25">
      <c r="A47" s="19">
        <v>46</v>
      </c>
      <c r="B47" s="101" t="s">
        <v>291</v>
      </c>
      <c r="C47" s="4"/>
      <c r="D47" s="86"/>
      <c r="E47" s="86"/>
      <c r="F47" s="86"/>
      <c r="G47" s="4"/>
      <c r="H47" s="4"/>
      <c r="I47" s="88" t="s">
        <v>292</v>
      </c>
      <c r="J47" s="86"/>
      <c r="K47" s="86"/>
      <c r="L47" s="134" t="s">
        <v>344</v>
      </c>
      <c r="M47" s="1" t="s">
        <v>266</v>
      </c>
    </row>
    <row r="48" spans="1:15" ht="171" x14ac:dyDescent="0.25">
      <c r="A48" s="19">
        <v>47</v>
      </c>
      <c r="B48" s="101" t="s">
        <v>261</v>
      </c>
      <c r="C48" s="86"/>
      <c r="D48" s="86"/>
      <c r="E48" s="86"/>
      <c r="F48" s="86"/>
      <c r="G48" s="86"/>
      <c r="H48" s="107">
        <v>10000</v>
      </c>
      <c r="I48" s="122" t="s">
        <v>278</v>
      </c>
      <c r="J48" s="86"/>
      <c r="K48" s="86"/>
      <c r="L48" s="101" t="s">
        <v>345</v>
      </c>
      <c r="M48" s="1" t="s">
        <v>266</v>
      </c>
    </row>
    <row r="49" spans="1:13" ht="195" x14ac:dyDescent="0.25">
      <c r="A49" s="19">
        <v>48</v>
      </c>
      <c r="B49" s="101" t="s">
        <v>275</v>
      </c>
      <c r="C49" s="106">
        <v>389890</v>
      </c>
      <c r="D49" s="86"/>
      <c r="E49" s="86"/>
      <c r="F49" s="86"/>
      <c r="G49" s="108">
        <f>C49-H49</f>
        <v>19499.510000000009</v>
      </c>
      <c r="H49" s="107">
        <v>370390.49</v>
      </c>
      <c r="I49" s="131" t="s">
        <v>276</v>
      </c>
      <c r="J49" s="86"/>
      <c r="K49" s="86"/>
      <c r="L49" s="101" t="s">
        <v>346</v>
      </c>
      <c r="M49" s="1" t="s">
        <v>266</v>
      </c>
    </row>
    <row r="50" spans="1:13" ht="184.5" x14ac:dyDescent="0.25">
      <c r="A50" s="19">
        <v>49</v>
      </c>
      <c r="B50" s="101" t="s">
        <v>281</v>
      </c>
      <c r="C50" s="128" t="s">
        <v>282</v>
      </c>
      <c r="D50" s="109"/>
      <c r="E50" s="109"/>
      <c r="F50" s="109"/>
      <c r="G50" s="109"/>
      <c r="H50" s="110" t="s">
        <v>282</v>
      </c>
      <c r="I50" s="86"/>
      <c r="J50" s="86"/>
      <c r="K50" s="86"/>
      <c r="L50" s="101" t="s">
        <v>347</v>
      </c>
      <c r="M50" s="1" t="s">
        <v>266</v>
      </c>
    </row>
    <row r="51" spans="1:13" ht="150" x14ac:dyDescent="0.25">
      <c r="A51" s="19">
        <v>50</v>
      </c>
      <c r="B51" s="117" t="s">
        <v>305</v>
      </c>
      <c r="C51" s="125">
        <v>1051558.3700000001</v>
      </c>
      <c r="D51" s="86"/>
      <c r="E51" s="86"/>
      <c r="F51" s="86"/>
      <c r="G51" s="86"/>
      <c r="H51" s="86" t="s">
        <v>306</v>
      </c>
      <c r="I51" s="88" t="s">
        <v>307</v>
      </c>
      <c r="J51" s="88" t="s">
        <v>308</v>
      </c>
      <c r="K51" s="86"/>
      <c r="L51" s="135" t="s">
        <v>304</v>
      </c>
      <c r="M51" s="1" t="s">
        <v>266</v>
      </c>
    </row>
    <row r="52" spans="1:13" ht="165" x14ac:dyDescent="0.25">
      <c r="A52" s="19">
        <v>51</v>
      </c>
      <c r="B52" s="119" t="s">
        <v>300</v>
      </c>
      <c r="C52" s="125">
        <v>184895.72</v>
      </c>
      <c r="D52" s="86"/>
      <c r="E52" s="126">
        <v>36979.72</v>
      </c>
      <c r="F52" s="86"/>
      <c r="G52" s="126">
        <v>36979.72</v>
      </c>
      <c r="H52" s="127">
        <v>147916</v>
      </c>
      <c r="I52" s="88" t="s">
        <v>303</v>
      </c>
      <c r="J52" s="88" t="s">
        <v>301</v>
      </c>
      <c r="K52" s="86"/>
      <c r="L52" s="135" t="s">
        <v>302</v>
      </c>
      <c r="M52" s="1" t="s">
        <v>266</v>
      </c>
    </row>
    <row r="53" spans="1:13" ht="78.75" x14ac:dyDescent="0.25">
      <c r="A53" s="19">
        <v>52</v>
      </c>
      <c r="B53" s="13" t="s">
        <v>129</v>
      </c>
      <c r="C53" s="14">
        <v>853383.83</v>
      </c>
      <c r="D53" s="14"/>
      <c r="E53" s="39">
        <f>C53-H53</f>
        <v>159575.83813008131</v>
      </c>
      <c r="F53" s="39"/>
      <c r="G53" s="14">
        <f>E53</f>
        <v>159575.83813008131</v>
      </c>
      <c r="H53" s="14">
        <f>C53/1.23</f>
        <v>693807.99186991865</v>
      </c>
      <c r="I53" s="13" t="s">
        <v>330</v>
      </c>
      <c r="J53" s="3"/>
      <c r="K53" s="3"/>
      <c r="L53" s="35" t="s">
        <v>369</v>
      </c>
      <c r="M53" s="1" t="s">
        <v>266</v>
      </c>
    </row>
    <row r="54" spans="1:13" ht="105" x14ac:dyDescent="0.25">
      <c r="A54" s="19">
        <v>53</v>
      </c>
      <c r="B54" s="117" t="s">
        <v>352</v>
      </c>
      <c r="C54" s="86"/>
      <c r="D54" s="86"/>
      <c r="E54" s="86"/>
      <c r="F54" s="86"/>
      <c r="G54" s="14">
        <v>398.32</v>
      </c>
      <c r="H54" s="14">
        <v>50000</v>
      </c>
      <c r="I54" s="86"/>
      <c r="J54" s="86"/>
      <c r="K54" s="86"/>
      <c r="L54" s="103" t="s">
        <v>349</v>
      </c>
    </row>
    <row r="55" spans="1:13" ht="75" customHeight="1" x14ac:dyDescent="0.25">
      <c r="A55" s="19">
        <v>54</v>
      </c>
      <c r="B55" s="117" t="s">
        <v>350</v>
      </c>
      <c r="C55" s="86"/>
      <c r="D55" s="86"/>
      <c r="E55" s="86"/>
      <c r="F55" s="86"/>
      <c r="G55" s="14">
        <v>2230</v>
      </c>
      <c r="H55" s="14">
        <v>50000</v>
      </c>
      <c r="I55" s="88" t="s">
        <v>351</v>
      </c>
      <c r="J55" s="86"/>
      <c r="K55" s="86"/>
      <c r="L55" s="103" t="s">
        <v>348</v>
      </c>
    </row>
    <row r="56" spans="1:13" ht="75" x14ac:dyDescent="0.25">
      <c r="A56" s="19">
        <v>55</v>
      </c>
      <c r="B56" s="117" t="s">
        <v>361</v>
      </c>
      <c r="C56" s="14">
        <v>6103565.6900000004</v>
      </c>
      <c r="D56" s="14"/>
      <c r="E56" s="14">
        <v>0</v>
      </c>
      <c r="F56" s="14">
        <v>1141317.1599999999</v>
      </c>
      <c r="G56" s="14">
        <f>D56+E56+F56</f>
        <v>1141317.1599999999</v>
      </c>
      <c r="H56" s="14">
        <f>C56-G56</f>
        <v>4962248.53</v>
      </c>
      <c r="I56" s="88" t="s">
        <v>362</v>
      </c>
      <c r="J56" s="86"/>
      <c r="K56" s="86"/>
      <c r="L56" s="103" t="s">
        <v>363</v>
      </c>
    </row>
    <row r="57" spans="1:13" ht="30" x14ac:dyDescent="0.25">
      <c r="A57" s="19">
        <v>56</v>
      </c>
      <c r="B57" s="117" t="s">
        <v>364</v>
      </c>
      <c r="C57" s="14"/>
      <c r="D57" s="14"/>
      <c r="E57" s="14"/>
      <c r="F57" s="14"/>
      <c r="G57" s="14"/>
      <c r="H57" s="14"/>
      <c r="I57" s="88"/>
      <c r="J57" s="86"/>
      <c r="K57" s="86"/>
      <c r="L57" s="103" t="s">
        <v>365</v>
      </c>
    </row>
    <row r="58" spans="1:13" ht="30" x14ac:dyDescent="0.25">
      <c r="A58" s="19">
        <v>57</v>
      </c>
      <c r="B58" s="117" t="s">
        <v>366</v>
      </c>
      <c r="C58" s="14"/>
      <c r="D58" s="14"/>
      <c r="E58" s="14"/>
      <c r="F58" s="14"/>
      <c r="G58" s="14">
        <v>25000</v>
      </c>
      <c r="H58" s="14">
        <v>25000</v>
      </c>
      <c r="I58" s="88"/>
      <c r="J58" s="86"/>
      <c r="K58" s="86"/>
      <c r="L58" s="103" t="s">
        <v>367</v>
      </c>
    </row>
    <row r="59" spans="1:13" ht="204.75" x14ac:dyDescent="0.25">
      <c r="A59" s="19">
        <v>58</v>
      </c>
      <c r="B59" s="88" t="s">
        <v>248</v>
      </c>
      <c r="C59" s="4">
        <v>50000</v>
      </c>
      <c r="D59" s="86"/>
      <c r="E59" s="86"/>
      <c r="F59" s="86"/>
      <c r="G59" s="86">
        <v>0</v>
      </c>
      <c r="H59" s="92">
        <v>50000</v>
      </c>
      <c r="I59" s="4" t="s">
        <v>249</v>
      </c>
      <c r="J59" s="88"/>
      <c r="K59" s="86"/>
      <c r="L59" s="137" t="s">
        <v>371</v>
      </c>
      <c r="M59" s="89"/>
    </row>
    <row r="60" spans="1:13" ht="15.75" x14ac:dyDescent="0.25">
      <c r="A60" s="19">
        <v>59</v>
      </c>
    </row>
    <row r="61" spans="1:13" ht="15.75" x14ac:dyDescent="0.25">
      <c r="A61" s="19">
        <v>60</v>
      </c>
    </row>
    <row r="62" spans="1:13" ht="15.75" x14ac:dyDescent="0.25">
      <c r="A62" s="19">
        <v>61</v>
      </c>
    </row>
    <row r="63" spans="1:13" ht="15.75" x14ac:dyDescent="0.25">
      <c r="A63" s="19">
        <v>62</v>
      </c>
    </row>
    <row r="64" spans="1:13" ht="15.75" x14ac:dyDescent="0.25">
      <c r="A64" s="19">
        <v>63</v>
      </c>
    </row>
    <row r="65" spans="1:9" ht="15.75" x14ac:dyDescent="0.25">
      <c r="A65" s="19">
        <v>64</v>
      </c>
      <c r="I65" s="88"/>
    </row>
    <row r="66" spans="1:9" ht="15.75" x14ac:dyDescent="0.25">
      <c r="A66" s="19">
        <v>65</v>
      </c>
    </row>
    <row r="67" spans="1:9" ht="15.75" x14ac:dyDescent="0.25">
      <c r="A67" s="19">
        <v>66</v>
      </c>
    </row>
    <row r="68" spans="1:9" ht="15.75" x14ac:dyDescent="0.25">
      <c r="A68" s="19">
        <v>67</v>
      </c>
    </row>
    <row r="69" spans="1:9" ht="15.75" x14ac:dyDescent="0.25">
      <c r="A69" s="19">
        <v>68</v>
      </c>
    </row>
    <row r="70" spans="1:9" ht="15.75" x14ac:dyDescent="0.25">
      <c r="A70" s="19">
        <v>69</v>
      </c>
    </row>
    <row r="71" spans="1:9" ht="15.75" x14ac:dyDescent="0.25">
      <c r="A71" s="19">
        <v>70</v>
      </c>
    </row>
    <row r="72" spans="1:9" ht="15.75" x14ac:dyDescent="0.25">
      <c r="A72" s="19">
        <v>71</v>
      </c>
    </row>
    <row r="73" spans="1:9" ht="15.75" x14ac:dyDescent="0.25">
      <c r="A73" s="19">
        <v>72</v>
      </c>
    </row>
    <row r="74" spans="1:9" ht="15.75" x14ac:dyDescent="0.25">
      <c r="A74" s="19">
        <v>73</v>
      </c>
    </row>
    <row r="75" spans="1:9" ht="15.75" x14ac:dyDescent="0.25">
      <c r="A75" s="19">
        <v>74</v>
      </c>
    </row>
    <row r="76" spans="1:9" ht="15.75" x14ac:dyDescent="0.25">
      <c r="A76" s="19">
        <v>75</v>
      </c>
    </row>
    <row r="77" spans="1:9" ht="15.75" x14ac:dyDescent="0.25">
      <c r="A77" s="19">
        <v>76</v>
      </c>
    </row>
    <row r="78" spans="1:9" ht="15.75" x14ac:dyDescent="0.25">
      <c r="A78" s="19">
        <v>77</v>
      </c>
    </row>
    <row r="79" spans="1:9" ht="15.75" x14ac:dyDescent="0.25">
      <c r="A79" s="19">
        <v>78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53"/>
  <sheetViews>
    <sheetView topLeftCell="A64" workbookViewId="0">
      <selection activeCell="J61" sqref="A1:XFD1048576"/>
    </sheetView>
  </sheetViews>
  <sheetFormatPr defaultRowHeight="15" x14ac:dyDescent="0.25"/>
  <cols>
    <col min="1" max="1" width="23.5703125" customWidth="1"/>
    <col min="2" max="2" width="37.85546875" style="120" customWidth="1"/>
    <col min="3" max="3" width="14.28515625" bestFit="1" customWidth="1"/>
    <col min="4" max="6" width="13.140625" bestFit="1" customWidth="1"/>
    <col min="7" max="7" width="14.28515625" bestFit="1" customWidth="1"/>
    <col min="8" max="8" width="18.7109375" customWidth="1"/>
    <col min="9" max="9" width="27.28515625" customWidth="1"/>
    <col min="10" max="10" width="11.28515625" bestFit="1" customWidth="1"/>
    <col min="11" max="11" width="12.42578125" bestFit="1" customWidth="1"/>
    <col min="12" max="12" width="37.140625" style="136" customWidth="1"/>
    <col min="13" max="13" width="26.7109375" style="1" customWidth="1"/>
  </cols>
  <sheetData>
    <row r="1" spans="1:13" ht="31.5" x14ac:dyDescent="0.25">
      <c r="A1" s="15" t="s">
        <v>27</v>
      </c>
      <c r="B1" s="112" t="s">
        <v>26</v>
      </c>
      <c r="C1" s="17" t="s">
        <v>17</v>
      </c>
      <c r="D1" s="17" t="s">
        <v>37</v>
      </c>
      <c r="E1" s="17" t="s">
        <v>38</v>
      </c>
      <c r="F1" s="17" t="s">
        <v>184</v>
      </c>
      <c r="G1" s="16" t="s">
        <v>18</v>
      </c>
      <c r="H1" s="17" t="s">
        <v>19</v>
      </c>
      <c r="I1" s="17" t="s">
        <v>13</v>
      </c>
      <c r="J1" s="17" t="s">
        <v>14</v>
      </c>
      <c r="K1" s="17" t="s">
        <v>15</v>
      </c>
      <c r="L1" s="132" t="s">
        <v>36</v>
      </c>
      <c r="M1" s="104" t="s">
        <v>265</v>
      </c>
    </row>
    <row r="2" spans="1:13" ht="204.75" x14ac:dyDescent="0.25">
      <c r="A2" s="19">
        <v>1</v>
      </c>
      <c r="B2" s="38" t="s">
        <v>4</v>
      </c>
      <c r="C2" s="4">
        <v>112266.16</v>
      </c>
      <c r="D2" s="4">
        <f>G2</f>
        <v>20408.16</v>
      </c>
      <c r="E2" s="10">
        <f t="shared" ref="E2:E12" si="0">G2-D2</f>
        <v>0</v>
      </c>
      <c r="F2" s="10"/>
      <c r="G2" s="4">
        <v>20408.16</v>
      </c>
      <c r="H2" s="4">
        <v>1000000</v>
      </c>
      <c r="I2" s="3" t="s">
        <v>29</v>
      </c>
      <c r="J2" s="3" t="s">
        <v>46</v>
      </c>
      <c r="K2" s="3" t="s">
        <v>20</v>
      </c>
      <c r="L2" s="33" t="s">
        <v>319</v>
      </c>
      <c r="M2" s="105" t="s">
        <v>266</v>
      </c>
    </row>
    <row r="3" spans="1:13" ht="31.5" x14ac:dyDescent="0.25">
      <c r="A3" s="19">
        <v>2</v>
      </c>
      <c r="B3" s="13" t="s">
        <v>5</v>
      </c>
      <c r="C3" s="4">
        <v>25000</v>
      </c>
      <c r="D3" s="4">
        <v>0</v>
      </c>
      <c r="E3" s="10">
        <f t="shared" si="0"/>
        <v>25000</v>
      </c>
      <c r="F3" s="10"/>
      <c r="G3" s="4">
        <f>C3</f>
        <v>25000</v>
      </c>
      <c r="H3" s="4"/>
      <c r="I3" s="3" t="s">
        <v>29</v>
      </c>
      <c r="J3" s="3"/>
      <c r="K3" s="3"/>
      <c r="L3" s="33" t="s">
        <v>319</v>
      </c>
      <c r="M3" s="1" t="s">
        <v>266</v>
      </c>
    </row>
    <row r="4" spans="1:13" ht="204.75" x14ac:dyDescent="0.25">
      <c r="A4" s="19">
        <v>3</v>
      </c>
      <c r="B4" s="38" t="s">
        <v>24</v>
      </c>
      <c r="C4" s="4">
        <v>4885500</v>
      </c>
      <c r="D4" s="4">
        <v>0</v>
      </c>
      <c r="E4" s="10">
        <f>G4</f>
        <v>488550</v>
      </c>
      <c r="F4" s="10"/>
      <c r="G4" s="4">
        <v>488550</v>
      </c>
      <c r="H4" s="4">
        <f>C4-G4</f>
        <v>4396950</v>
      </c>
      <c r="I4" s="42" t="s">
        <v>29</v>
      </c>
      <c r="J4" s="3" t="s">
        <v>47</v>
      </c>
      <c r="K4" s="3" t="s">
        <v>20</v>
      </c>
      <c r="L4" s="44" t="s">
        <v>314</v>
      </c>
      <c r="M4" s="1" t="s">
        <v>266</v>
      </c>
    </row>
    <row r="5" spans="1:13" ht="15.75" x14ac:dyDescent="0.25">
      <c r="A5" s="19">
        <v>4</v>
      </c>
      <c r="B5" s="13" t="s">
        <v>5</v>
      </c>
      <c r="C5" s="4">
        <v>34756</v>
      </c>
      <c r="D5" s="4">
        <v>0</v>
      </c>
      <c r="E5" s="10">
        <f t="shared" si="0"/>
        <v>34756</v>
      </c>
      <c r="F5" s="10"/>
      <c r="G5" s="4">
        <f>C5</f>
        <v>34756</v>
      </c>
      <c r="H5" s="4"/>
      <c r="I5" s="13" t="s">
        <v>118</v>
      </c>
      <c r="J5" s="3"/>
      <c r="K5" s="3"/>
      <c r="L5" s="44" t="s">
        <v>117</v>
      </c>
      <c r="M5" s="1" t="s">
        <v>266</v>
      </c>
    </row>
    <row r="6" spans="1:13" ht="204.75" x14ac:dyDescent="0.25">
      <c r="A6" s="19">
        <v>5</v>
      </c>
      <c r="B6" s="38" t="s">
        <v>6</v>
      </c>
      <c r="C6" s="14">
        <v>1090000</v>
      </c>
      <c r="D6" s="14">
        <v>109000</v>
      </c>
      <c r="E6" s="39">
        <v>0</v>
      </c>
      <c r="F6" s="39"/>
      <c r="G6" s="14">
        <v>109000</v>
      </c>
      <c r="H6" s="14">
        <v>981000</v>
      </c>
      <c r="I6" s="42" t="s">
        <v>79</v>
      </c>
      <c r="J6" s="3" t="s">
        <v>46</v>
      </c>
      <c r="K6" s="3" t="s">
        <v>20</v>
      </c>
      <c r="L6" s="33" t="s">
        <v>379</v>
      </c>
      <c r="M6" s="1" t="s">
        <v>266</v>
      </c>
    </row>
    <row r="7" spans="1:13" ht="31.5" x14ac:dyDescent="0.25">
      <c r="A7" s="19">
        <v>6</v>
      </c>
      <c r="B7" s="13" t="s">
        <v>5</v>
      </c>
      <c r="C7" s="4">
        <v>15000</v>
      </c>
      <c r="D7" s="4">
        <v>0</v>
      </c>
      <c r="E7" s="10">
        <f>G7</f>
        <v>15000</v>
      </c>
      <c r="F7" s="10"/>
      <c r="G7" s="4">
        <f>C7</f>
        <v>15000</v>
      </c>
      <c r="H7" s="4"/>
      <c r="I7" s="42" t="s">
        <v>29</v>
      </c>
      <c r="J7" s="3"/>
      <c r="K7" s="3"/>
      <c r="L7" s="44" t="s">
        <v>117</v>
      </c>
      <c r="M7" s="1" t="s">
        <v>266</v>
      </c>
    </row>
    <row r="8" spans="1:13" ht="204.75" x14ac:dyDescent="0.25">
      <c r="A8" s="19">
        <v>7</v>
      </c>
      <c r="B8" s="38" t="s">
        <v>7</v>
      </c>
      <c r="C8" s="14">
        <v>1397944.38</v>
      </c>
      <c r="D8" s="14">
        <v>69897.38</v>
      </c>
      <c r="E8" s="39">
        <v>0</v>
      </c>
      <c r="F8" s="39"/>
      <c r="G8" s="14">
        <f>D8</f>
        <v>69897.38</v>
      </c>
      <c r="H8" s="14">
        <f>C8-D8</f>
        <v>1328047</v>
      </c>
      <c r="I8" s="42" t="s">
        <v>29</v>
      </c>
      <c r="J8" s="3" t="s">
        <v>52</v>
      </c>
      <c r="K8" s="3" t="s">
        <v>20</v>
      </c>
      <c r="L8" s="33" t="s">
        <v>355</v>
      </c>
      <c r="M8" s="1" t="s">
        <v>266</v>
      </c>
    </row>
    <row r="9" spans="1:13" ht="31.5" x14ac:dyDescent="0.25">
      <c r="A9" s="19">
        <v>8</v>
      </c>
      <c r="B9" s="47" t="s">
        <v>5</v>
      </c>
      <c r="C9" s="48">
        <v>22017</v>
      </c>
      <c r="D9" s="48">
        <v>1185</v>
      </c>
      <c r="E9" s="49">
        <f>G9-D9</f>
        <v>20832</v>
      </c>
      <c r="F9" s="49"/>
      <c r="G9" s="48">
        <f>C9</f>
        <v>22017</v>
      </c>
      <c r="H9" s="48"/>
      <c r="I9" s="50" t="s">
        <v>81</v>
      </c>
      <c r="J9" s="47"/>
      <c r="K9" s="47"/>
      <c r="L9" s="44" t="s">
        <v>117</v>
      </c>
      <c r="M9" s="1" t="s">
        <v>266</v>
      </c>
    </row>
    <row r="10" spans="1:13" ht="204.75" x14ac:dyDescent="0.25">
      <c r="A10" s="19">
        <v>9</v>
      </c>
      <c r="B10" s="38" t="s">
        <v>23</v>
      </c>
      <c r="C10" s="4">
        <v>620687.52</v>
      </c>
      <c r="D10" s="4">
        <v>0</v>
      </c>
      <c r="E10" s="10">
        <f>G10-D10</f>
        <v>124137.52</v>
      </c>
      <c r="F10" s="10"/>
      <c r="G10" s="4">
        <v>124137.52</v>
      </c>
      <c r="H10" s="4">
        <f>C10-G10</f>
        <v>496550</v>
      </c>
      <c r="I10" s="34"/>
      <c r="J10" s="3" t="s">
        <v>48</v>
      </c>
      <c r="K10" s="3" t="s">
        <v>20</v>
      </c>
      <c r="L10" s="33" t="s">
        <v>380</v>
      </c>
      <c r="M10" s="1" t="s">
        <v>266</v>
      </c>
    </row>
    <row r="11" spans="1:13" ht="47.25" x14ac:dyDescent="0.25">
      <c r="A11" s="19">
        <v>10</v>
      </c>
      <c r="B11" s="13" t="s">
        <v>60</v>
      </c>
      <c r="C11" s="4">
        <v>10000</v>
      </c>
      <c r="D11" s="4"/>
      <c r="E11" s="10">
        <f t="shared" si="0"/>
        <v>10000</v>
      </c>
      <c r="F11" s="10"/>
      <c r="G11" s="4">
        <f>C11</f>
        <v>10000</v>
      </c>
      <c r="H11" s="4"/>
      <c r="I11" s="42" t="s">
        <v>213</v>
      </c>
      <c r="J11" s="3"/>
      <c r="K11" s="3"/>
      <c r="L11" s="44"/>
      <c r="M11" s="1" t="s">
        <v>266</v>
      </c>
    </row>
    <row r="12" spans="1:13" ht="204.75" x14ac:dyDescent="0.25">
      <c r="A12" s="19">
        <v>11</v>
      </c>
      <c r="B12" s="38" t="s">
        <v>12</v>
      </c>
      <c r="C12" s="4">
        <v>1441525.34</v>
      </c>
      <c r="D12" s="4">
        <v>28831</v>
      </c>
      <c r="E12" s="10">
        <f t="shared" si="0"/>
        <v>0</v>
      </c>
      <c r="F12" s="10"/>
      <c r="G12" s="4">
        <v>28831</v>
      </c>
      <c r="H12" s="4">
        <f>C12-G12</f>
        <v>1412694.34</v>
      </c>
      <c r="I12" s="3" t="s">
        <v>51</v>
      </c>
      <c r="J12" s="3" t="s">
        <v>52</v>
      </c>
      <c r="K12" s="3" t="s">
        <v>20</v>
      </c>
      <c r="L12" s="33" t="s">
        <v>381</v>
      </c>
      <c r="M12" s="105" t="s">
        <v>266</v>
      </c>
    </row>
    <row r="13" spans="1:13" ht="31.5" x14ac:dyDescent="0.25">
      <c r="A13" s="19">
        <v>12</v>
      </c>
      <c r="B13" s="13" t="s">
        <v>3</v>
      </c>
      <c r="C13" s="4">
        <v>33890</v>
      </c>
      <c r="D13" s="4">
        <v>17329.810000000001</v>
      </c>
      <c r="E13" s="10">
        <f>C13-D13</f>
        <v>16560.189999999999</v>
      </c>
      <c r="F13" s="10"/>
      <c r="G13" s="4">
        <f>C13</f>
        <v>33890</v>
      </c>
      <c r="H13" s="4"/>
      <c r="I13" s="13" t="s">
        <v>68</v>
      </c>
      <c r="J13" s="3"/>
      <c r="K13" s="3"/>
      <c r="L13" s="44" t="s">
        <v>87</v>
      </c>
      <c r="M13" s="1" t="s">
        <v>266</v>
      </c>
    </row>
    <row r="14" spans="1:13" ht="63" x14ac:dyDescent="0.25">
      <c r="A14" s="19">
        <v>13</v>
      </c>
      <c r="B14" s="114" t="s">
        <v>309</v>
      </c>
      <c r="C14" s="36">
        <v>1846936.39</v>
      </c>
      <c r="D14" s="4"/>
      <c r="E14" s="10"/>
      <c r="F14" s="10"/>
      <c r="G14" s="4"/>
      <c r="H14" s="4" t="s">
        <v>55</v>
      </c>
      <c r="I14" s="13" t="s">
        <v>115</v>
      </c>
      <c r="J14" s="3"/>
      <c r="K14" s="3"/>
      <c r="L14" s="13" t="s">
        <v>111</v>
      </c>
      <c r="M14" s="1" t="s">
        <v>266</v>
      </c>
    </row>
    <row r="15" spans="1:13" ht="78.75" x14ac:dyDescent="0.25">
      <c r="A15" s="19">
        <v>14</v>
      </c>
      <c r="B15" s="13" t="s">
        <v>131</v>
      </c>
      <c r="C15" s="14">
        <v>154192.79999999999</v>
      </c>
      <c r="D15" s="14"/>
      <c r="E15" s="39">
        <v>31609.8</v>
      </c>
      <c r="F15" s="39"/>
      <c r="G15" s="39">
        <v>31609.8</v>
      </c>
      <c r="H15" s="14">
        <v>122583</v>
      </c>
      <c r="I15" s="35"/>
      <c r="J15" s="35"/>
      <c r="K15" s="35"/>
      <c r="L15" s="13" t="s">
        <v>357</v>
      </c>
      <c r="M15" s="1" t="s">
        <v>266</v>
      </c>
    </row>
    <row r="16" spans="1:13" ht="63" x14ac:dyDescent="0.25">
      <c r="A16" s="19">
        <v>15</v>
      </c>
      <c r="B16" s="13" t="s">
        <v>125</v>
      </c>
      <c r="C16" s="4">
        <v>3999900</v>
      </c>
      <c r="D16" s="4"/>
      <c r="E16" s="10"/>
      <c r="F16" s="10"/>
      <c r="G16" s="4">
        <v>599985</v>
      </c>
      <c r="H16" s="4">
        <f>C16-G16</f>
        <v>3399915</v>
      </c>
      <c r="I16" s="13" t="s">
        <v>70</v>
      </c>
      <c r="J16" s="13"/>
      <c r="K16" s="3"/>
      <c r="L16" s="13" t="s">
        <v>358</v>
      </c>
      <c r="M16" s="1" t="s">
        <v>266</v>
      </c>
    </row>
    <row r="17" spans="1:15" ht="78.75" x14ac:dyDescent="0.25">
      <c r="A17" s="19">
        <v>16</v>
      </c>
      <c r="B17" s="13" t="s">
        <v>95</v>
      </c>
      <c r="C17" s="4">
        <v>153278</v>
      </c>
      <c r="D17" s="4"/>
      <c r="E17" s="10">
        <v>0</v>
      </c>
      <c r="F17" s="10"/>
      <c r="G17" s="4">
        <f>C17-H17</f>
        <v>103278</v>
      </c>
      <c r="H17" s="4">
        <v>50000</v>
      </c>
      <c r="I17" s="13" t="s">
        <v>101</v>
      </c>
      <c r="J17" s="3"/>
      <c r="K17" s="3"/>
      <c r="L17" s="35" t="s">
        <v>382</v>
      </c>
      <c r="M17" s="1" t="s">
        <v>266</v>
      </c>
    </row>
    <row r="18" spans="1:15" ht="141.75" hidden="1" x14ac:dyDescent="0.25">
      <c r="A18" s="19">
        <v>20</v>
      </c>
      <c r="B18" s="13" t="s">
        <v>132</v>
      </c>
      <c r="C18" s="4"/>
      <c r="D18" s="4"/>
      <c r="E18" s="10"/>
      <c r="F18" s="10"/>
      <c r="G18" s="4"/>
      <c r="H18" s="4"/>
      <c r="I18" s="42" t="s">
        <v>145</v>
      </c>
      <c r="J18" s="3"/>
      <c r="K18" s="3"/>
      <c r="L18" s="13" t="s">
        <v>268</v>
      </c>
      <c r="M18" s="1" t="s">
        <v>267</v>
      </c>
    </row>
    <row r="19" spans="1:15" ht="141.75" hidden="1" x14ac:dyDescent="0.25">
      <c r="A19" s="19">
        <v>21</v>
      </c>
      <c r="B19" s="13" t="s">
        <v>103</v>
      </c>
      <c r="C19" s="4">
        <v>100000</v>
      </c>
      <c r="D19" s="4"/>
      <c r="E19" s="10">
        <v>0</v>
      </c>
      <c r="F19" s="10"/>
      <c r="G19" s="4">
        <v>0</v>
      </c>
      <c r="H19" s="4" t="s">
        <v>104</v>
      </c>
      <c r="I19" s="13" t="s">
        <v>105</v>
      </c>
      <c r="J19" s="3"/>
      <c r="K19" s="3"/>
      <c r="L19" s="13" t="s">
        <v>170</v>
      </c>
      <c r="M19" s="1" t="s">
        <v>267</v>
      </c>
    </row>
    <row r="20" spans="1:15" ht="126" hidden="1" x14ac:dyDescent="0.25">
      <c r="A20" s="19">
        <v>22</v>
      </c>
      <c r="B20" s="13" t="s">
        <v>129</v>
      </c>
      <c r="C20" s="14">
        <v>3111900</v>
      </c>
      <c r="D20" s="14"/>
      <c r="E20" s="39">
        <f>C20-H20</f>
        <v>581900</v>
      </c>
      <c r="F20" s="39"/>
      <c r="G20" s="14">
        <f>E20</f>
        <v>581900</v>
      </c>
      <c r="H20" s="14">
        <f>C20/1.23</f>
        <v>2530000</v>
      </c>
      <c r="I20" s="13" t="s">
        <v>110</v>
      </c>
      <c r="J20" s="3"/>
      <c r="K20" s="3"/>
      <c r="L20" s="13" t="s">
        <v>368</v>
      </c>
      <c r="M20" s="1" t="s">
        <v>312</v>
      </c>
    </row>
    <row r="21" spans="1:15" ht="126" hidden="1" x14ac:dyDescent="0.25">
      <c r="A21" s="19">
        <v>23</v>
      </c>
      <c r="B21" s="13" t="s">
        <v>28</v>
      </c>
      <c r="C21" s="4">
        <v>102997.4</v>
      </c>
      <c r="D21" s="4"/>
      <c r="E21" s="10">
        <v>10299.74</v>
      </c>
      <c r="F21" s="10"/>
      <c r="G21" s="10">
        <v>10299.74</v>
      </c>
      <c r="H21" s="4">
        <f>C21-E21</f>
        <v>92697.659999999989</v>
      </c>
      <c r="I21" s="35"/>
      <c r="J21" s="3"/>
      <c r="K21" s="3"/>
      <c r="L21" s="13" t="s">
        <v>133</v>
      </c>
      <c r="M21" s="1" t="s">
        <v>267</v>
      </c>
    </row>
    <row r="22" spans="1:15" ht="94.5" x14ac:dyDescent="0.25">
      <c r="A22" s="19">
        <v>17</v>
      </c>
      <c r="B22" s="13" t="s">
        <v>143</v>
      </c>
      <c r="C22" s="4">
        <v>338655.9</v>
      </c>
      <c r="D22" s="4"/>
      <c r="E22" s="10">
        <f>C22-H22</f>
        <v>38655.900000000023</v>
      </c>
      <c r="F22" s="10"/>
      <c r="G22" s="10">
        <f>E22</f>
        <v>38655.900000000023</v>
      </c>
      <c r="H22" s="4">
        <v>300000</v>
      </c>
      <c r="I22" s="35"/>
      <c r="J22" s="3"/>
      <c r="K22" s="3"/>
      <c r="L22" s="13" t="s">
        <v>383</v>
      </c>
      <c r="M22" s="1" t="s">
        <v>266</v>
      </c>
    </row>
    <row r="23" spans="1:15" ht="220.5" x14ac:dyDescent="0.25">
      <c r="A23" s="19">
        <v>18</v>
      </c>
      <c r="B23" s="13" t="s">
        <v>140</v>
      </c>
      <c r="C23" s="4">
        <v>6619122.79</v>
      </c>
      <c r="D23" s="4"/>
      <c r="E23" s="10">
        <v>1323824.79</v>
      </c>
      <c r="F23" s="10"/>
      <c r="G23" s="10">
        <v>1323824.79</v>
      </c>
      <c r="H23" s="4">
        <f>C23-E23</f>
        <v>5295298</v>
      </c>
      <c r="I23" s="40"/>
      <c r="J23" s="3"/>
      <c r="K23" s="3"/>
      <c r="L23" s="13" t="s">
        <v>326</v>
      </c>
      <c r="M23" s="1" t="s">
        <v>266</v>
      </c>
    </row>
    <row r="24" spans="1:15" ht="199.5" customHeight="1" x14ac:dyDescent="0.25">
      <c r="A24" s="19">
        <v>19</v>
      </c>
      <c r="B24" s="13" t="s">
        <v>99</v>
      </c>
      <c r="C24" s="4">
        <v>1173297</v>
      </c>
      <c r="D24" s="4"/>
      <c r="E24" s="10">
        <v>473297</v>
      </c>
      <c r="F24" s="10"/>
      <c r="G24" s="4">
        <f>E24</f>
        <v>473297</v>
      </c>
      <c r="H24" s="4">
        <v>700000</v>
      </c>
      <c r="I24" s="13" t="s">
        <v>100</v>
      </c>
      <c r="J24" s="3"/>
      <c r="K24" s="3"/>
      <c r="L24" s="54" t="s">
        <v>237</v>
      </c>
      <c r="M24" s="1" t="s">
        <v>266</v>
      </c>
    </row>
    <row r="25" spans="1:15" ht="94.5" x14ac:dyDescent="0.25">
      <c r="A25" s="19">
        <v>20</v>
      </c>
      <c r="B25" s="13" t="s">
        <v>155</v>
      </c>
      <c r="C25" s="4">
        <v>43050</v>
      </c>
      <c r="D25" s="4"/>
      <c r="E25" s="10"/>
      <c r="F25" s="10"/>
      <c r="G25" s="4">
        <v>26691</v>
      </c>
      <c r="H25" s="4">
        <v>16359</v>
      </c>
      <c r="I25" s="13" t="s">
        <v>156</v>
      </c>
      <c r="J25" s="3"/>
      <c r="K25" s="3"/>
      <c r="L25" s="55" t="s">
        <v>319</v>
      </c>
      <c r="M25" s="1" t="s">
        <v>266</v>
      </c>
    </row>
    <row r="26" spans="1:15" ht="141.75" x14ac:dyDescent="0.25">
      <c r="A26" s="19">
        <v>21</v>
      </c>
      <c r="B26" s="13" t="s">
        <v>289</v>
      </c>
      <c r="C26" s="4">
        <v>330747</v>
      </c>
      <c r="D26" s="4"/>
      <c r="E26" s="10"/>
      <c r="F26" s="10"/>
      <c r="G26" s="4">
        <v>165374</v>
      </c>
      <c r="H26" s="4">
        <f>G26-1</f>
        <v>165373</v>
      </c>
      <c r="I26" s="13" t="s">
        <v>152</v>
      </c>
      <c r="J26" s="3"/>
      <c r="K26" s="3"/>
      <c r="L26" s="54" t="s">
        <v>334</v>
      </c>
      <c r="M26" s="1" t="s">
        <v>266</v>
      </c>
    </row>
    <row r="27" spans="1:15" ht="189" x14ac:dyDescent="0.25">
      <c r="A27" s="19">
        <v>22</v>
      </c>
      <c r="B27" s="13" t="s">
        <v>158</v>
      </c>
      <c r="C27" s="4"/>
      <c r="D27" s="4"/>
      <c r="E27" s="10"/>
      <c r="F27" s="10"/>
      <c r="G27" s="4"/>
      <c r="H27" s="4"/>
      <c r="I27" s="13" t="s">
        <v>159</v>
      </c>
      <c r="J27" s="3"/>
      <c r="K27" s="3"/>
      <c r="L27" s="54" t="s">
        <v>335</v>
      </c>
      <c r="M27" s="1" t="s">
        <v>266</v>
      </c>
    </row>
    <row r="28" spans="1:15" ht="78.75" x14ac:dyDescent="0.25">
      <c r="A28" s="19">
        <v>23</v>
      </c>
      <c r="B28" s="13" t="s">
        <v>153</v>
      </c>
      <c r="C28" s="4"/>
      <c r="D28" s="4"/>
      <c r="E28" s="10"/>
      <c r="F28" s="10"/>
      <c r="G28" s="4"/>
      <c r="H28" s="4"/>
      <c r="I28" s="13"/>
      <c r="J28" s="3"/>
      <c r="K28" s="3"/>
      <c r="L28" s="54" t="s">
        <v>263</v>
      </c>
      <c r="M28" s="1" t="s">
        <v>266</v>
      </c>
    </row>
    <row r="29" spans="1:15" ht="283.5" x14ac:dyDescent="0.25">
      <c r="A29" s="19">
        <v>24</v>
      </c>
      <c r="B29" s="13" t="s">
        <v>175</v>
      </c>
      <c r="C29" s="4">
        <v>7880</v>
      </c>
      <c r="D29" s="4"/>
      <c r="E29" s="10"/>
      <c r="F29" s="10"/>
      <c r="G29" s="4">
        <v>880</v>
      </c>
      <c r="H29" s="4">
        <v>7000</v>
      </c>
      <c r="I29" s="13"/>
      <c r="J29" s="3"/>
      <c r="K29" s="3"/>
      <c r="L29" s="55" t="s">
        <v>372</v>
      </c>
      <c r="M29" s="1" t="s">
        <v>266</v>
      </c>
    </row>
    <row r="30" spans="1:15" ht="204.75" hidden="1" x14ac:dyDescent="0.25">
      <c r="A30" s="19">
        <v>32</v>
      </c>
      <c r="B30" s="13" t="s">
        <v>178</v>
      </c>
      <c r="C30" s="4">
        <v>20000</v>
      </c>
      <c r="D30" s="4"/>
      <c r="E30" s="10"/>
      <c r="F30" s="10"/>
      <c r="G30" s="4"/>
      <c r="H30" s="4">
        <v>20000</v>
      </c>
      <c r="I30" s="13"/>
      <c r="J30" s="3"/>
      <c r="K30" s="3"/>
      <c r="L30" s="76" t="s">
        <v>271</v>
      </c>
      <c r="M30" s="1" t="s">
        <v>267</v>
      </c>
      <c r="O30" t="s">
        <v>296</v>
      </c>
    </row>
    <row r="31" spans="1:15" ht="378" x14ac:dyDescent="0.25">
      <c r="A31" s="19">
        <v>25</v>
      </c>
      <c r="B31" s="13" t="s">
        <v>183</v>
      </c>
      <c r="C31" s="4">
        <v>194037.9</v>
      </c>
      <c r="D31" s="4">
        <v>0</v>
      </c>
      <c r="E31" s="10">
        <v>0</v>
      </c>
      <c r="F31" s="10">
        <v>0</v>
      </c>
      <c r="G31" s="4">
        <v>0</v>
      </c>
      <c r="H31" s="4">
        <f>C31</f>
        <v>194037.9</v>
      </c>
      <c r="I31" s="13"/>
      <c r="J31" s="12">
        <v>46112</v>
      </c>
      <c r="K31" s="3" t="s">
        <v>186</v>
      </c>
      <c r="L31" s="76" t="s">
        <v>337</v>
      </c>
      <c r="M31" s="1" t="s">
        <v>266</v>
      </c>
    </row>
    <row r="32" spans="1:15" ht="94.5" x14ac:dyDescent="0.25">
      <c r="A32" s="19">
        <v>26</v>
      </c>
      <c r="B32" s="13" t="s">
        <v>185</v>
      </c>
      <c r="C32" s="4">
        <v>257114.38</v>
      </c>
      <c r="D32" s="4">
        <v>0</v>
      </c>
      <c r="E32" s="10">
        <v>0</v>
      </c>
      <c r="F32" s="10">
        <v>64278.6</v>
      </c>
      <c r="G32" s="4">
        <f>F32</f>
        <v>64278.6</v>
      </c>
      <c r="H32" s="4">
        <v>192835.78</v>
      </c>
      <c r="I32" s="13"/>
      <c r="J32" s="12">
        <v>46112</v>
      </c>
      <c r="K32" s="3" t="str">
        <f>K31</f>
        <v>31.03.2026 jako złożenie wniosku o płatność końcową</v>
      </c>
      <c r="L32" s="76" t="s">
        <v>385</v>
      </c>
      <c r="M32" s="1" t="s">
        <v>266</v>
      </c>
    </row>
    <row r="33" spans="1:15" ht="220.5" x14ac:dyDescent="0.25">
      <c r="A33" s="19">
        <v>27</v>
      </c>
      <c r="B33" s="13" t="s">
        <v>200</v>
      </c>
      <c r="C33" s="4"/>
      <c r="D33" s="4"/>
      <c r="E33" s="10"/>
      <c r="F33" s="10"/>
      <c r="G33" s="4"/>
      <c r="H33" s="4"/>
      <c r="I33" s="13"/>
      <c r="J33" s="12"/>
      <c r="K33" s="3"/>
      <c r="L33" s="76" t="s">
        <v>199</v>
      </c>
      <c r="M33" s="1" t="s">
        <v>266</v>
      </c>
      <c r="O33" t="s">
        <v>296</v>
      </c>
    </row>
    <row r="34" spans="1:15" ht="204.75" x14ac:dyDescent="0.25">
      <c r="A34" s="19">
        <v>28</v>
      </c>
      <c r="B34" s="115" t="s">
        <v>207</v>
      </c>
      <c r="C34" s="80">
        <v>44600</v>
      </c>
      <c r="D34" s="80"/>
      <c r="E34" s="80" t="s">
        <v>209</v>
      </c>
      <c r="F34" s="81"/>
      <c r="G34" s="80"/>
      <c r="H34" s="80">
        <v>35680</v>
      </c>
      <c r="I34" s="82" t="s">
        <v>210</v>
      </c>
      <c r="J34" s="83"/>
      <c r="K34" s="84"/>
      <c r="L34" s="82" t="s">
        <v>338</v>
      </c>
      <c r="M34" s="1" t="s">
        <v>266</v>
      </c>
    </row>
    <row r="35" spans="1:15" ht="75" x14ac:dyDescent="0.25">
      <c r="A35" s="19">
        <v>29</v>
      </c>
      <c r="B35" s="82" t="s">
        <v>224</v>
      </c>
      <c r="C35" s="80">
        <v>13000</v>
      </c>
      <c r="D35" s="80"/>
      <c r="E35" s="81"/>
      <c r="F35" s="81"/>
      <c r="G35" s="80"/>
      <c r="H35" s="80">
        <v>10160</v>
      </c>
      <c r="I35" s="88" t="s">
        <v>225</v>
      </c>
      <c r="J35" s="84"/>
      <c r="K35" s="84"/>
      <c r="L35" s="133" t="s">
        <v>375</v>
      </c>
      <c r="M35" s="1" t="s">
        <v>266</v>
      </c>
    </row>
    <row r="36" spans="1:15" ht="135" x14ac:dyDescent="0.25">
      <c r="A36" s="19">
        <v>30</v>
      </c>
      <c r="B36" s="13" t="s">
        <v>220</v>
      </c>
      <c r="C36" s="4">
        <v>46000</v>
      </c>
      <c r="D36" s="86"/>
      <c r="E36" s="86"/>
      <c r="F36" s="86"/>
      <c r="G36" s="86"/>
      <c r="H36" s="4">
        <v>46000</v>
      </c>
      <c r="I36" s="88" t="s">
        <v>222</v>
      </c>
      <c r="J36" s="86"/>
      <c r="K36" s="86"/>
      <c r="L36" s="13" t="s">
        <v>376</v>
      </c>
      <c r="M36" s="1" t="s">
        <v>266</v>
      </c>
    </row>
    <row r="37" spans="1:15" ht="390" x14ac:dyDescent="0.25">
      <c r="A37" s="19">
        <v>31</v>
      </c>
      <c r="B37" s="118" t="s">
        <v>241</v>
      </c>
      <c r="C37" s="91">
        <v>639275.34</v>
      </c>
      <c r="D37" s="86"/>
      <c r="E37" s="86"/>
      <c r="F37" s="86"/>
      <c r="G37" s="91" t="s">
        <v>242</v>
      </c>
      <c r="H37" s="4">
        <v>383343</v>
      </c>
      <c r="I37" s="88" t="s">
        <v>243</v>
      </c>
      <c r="J37" s="86"/>
      <c r="K37" s="86"/>
      <c r="L37" s="101" t="s">
        <v>244</v>
      </c>
      <c r="M37" s="1" t="s">
        <v>266</v>
      </c>
    </row>
    <row r="38" spans="1:15" ht="105" x14ac:dyDescent="0.25">
      <c r="A38" s="19">
        <v>32</v>
      </c>
      <c r="B38" s="117" t="s">
        <v>245</v>
      </c>
      <c r="C38" s="4">
        <v>21100</v>
      </c>
      <c r="D38" s="86"/>
      <c r="E38" s="86"/>
      <c r="F38" s="86"/>
      <c r="G38" s="92">
        <v>1100</v>
      </c>
      <c r="H38" s="4">
        <v>20000</v>
      </c>
      <c r="I38" s="88" t="s">
        <v>246</v>
      </c>
      <c r="J38" s="86"/>
      <c r="K38" s="86"/>
      <c r="L38" s="100" t="s">
        <v>247</v>
      </c>
    </row>
    <row r="39" spans="1:15" ht="180" x14ac:dyDescent="0.25">
      <c r="A39" s="19">
        <v>33</v>
      </c>
      <c r="B39" s="117" t="s">
        <v>248</v>
      </c>
      <c r="C39" s="4">
        <v>50000</v>
      </c>
      <c r="D39" s="86"/>
      <c r="E39" s="86"/>
      <c r="F39" s="86"/>
      <c r="G39" s="92">
        <v>0</v>
      </c>
      <c r="H39" s="4">
        <v>50000</v>
      </c>
      <c r="I39" s="88" t="s">
        <v>249</v>
      </c>
      <c r="J39" s="86"/>
      <c r="K39" s="86"/>
      <c r="L39" s="100" t="s">
        <v>274</v>
      </c>
    </row>
    <row r="40" spans="1:15" ht="345" x14ac:dyDescent="0.25">
      <c r="A40" s="19">
        <v>34</v>
      </c>
      <c r="B40" s="101" t="s">
        <v>251</v>
      </c>
      <c r="C40" s="4">
        <v>104155</v>
      </c>
      <c r="D40" s="94"/>
      <c r="E40" s="94"/>
      <c r="F40" s="94"/>
      <c r="G40" s="4">
        <f>C40-H40</f>
        <v>5207.75</v>
      </c>
      <c r="H40" s="4">
        <v>98947.25</v>
      </c>
      <c r="I40" s="97" t="s">
        <v>253</v>
      </c>
      <c r="J40" s="93"/>
      <c r="K40" s="93"/>
      <c r="L40" s="101" t="s">
        <v>377</v>
      </c>
      <c r="M40" s="1" t="s">
        <v>266</v>
      </c>
    </row>
    <row r="41" spans="1:15" ht="105" x14ac:dyDescent="0.25">
      <c r="A41" s="19">
        <v>35</v>
      </c>
      <c r="B41" s="101" t="s">
        <v>254</v>
      </c>
      <c r="C41" s="4">
        <v>470000</v>
      </c>
      <c r="D41" s="86"/>
      <c r="E41" s="86"/>
      <c r="F41" s="86"/>
      <c r="G41" s="4">
        <v>320000</v>
      </c>
      <c r="H41" s="4">
        <v>150000</v>
      </c>
      <c r="I41" s="88" t="s">
        <v>255</v>
      </c>
      <c r="J41" s="86"/>
      <c r="K41" s="86"/>
      <c r="L41" s="100" t="s">
        <v>342</v>
      </c>
      <c r="M41" s="1" t="s">
        <v>266</v>
      </c>
    </row>
    <row r="42" spans="1:15" ht="225" x14ac:dyDescent="0.25">
      <c r="A42" s="19">
        <v>36</v>
      </c>
      <c r="B42" s="101" t="s">
        <v>257</v>
      </c>
      <c r="C42" s="4">
        <v>147218.79999999999</v>
      </c>
      <c r="D42" s="86"/>
      <c r="E42" s="86"/>
      <c r="F42" s="86"/>
      <c r="G42" s="4">
        <v>32218.799999999999</v>
      </c>
      <c r="H42" s="4">
        <v>115000</v>
      </c>
      <c r="I42" s="88" t="s">
        <v>258</v>
      </c>
      <c r="J42" s="86"/>
      <c r="K42" s="86"/>
      <c r="L42" s="100" t="s">
        <v>259</v>
      </c>
      <c r="M42" s="1" t="s">
        <v>266</v>
      </c>
    </row>
    <row r="43" spans="1:15" ht="270" x14ac:dyDescent="0.25">
      <c r="A43" s="19">
        <v>37</v>
      </c>
      <c r="B43" s="101" t="s">
        <v>297</v>
      </c>
      <c r="C43" s="4">
        <v>613006.5</v>
      </c>
      <c r="D43" s="86"/>
      <c r="E43" s="86"/>
      <c r="F43" s="86"/>
      <c r="G43" s="4">
        <f>C43-H43</f>
        <v>145656.5</v>
      </c>
      <c r="H43" s="4">
        <f>63110+404240</f>
        <v>467350</v>
      </c>
      <c r="I43" s="88" t="s">
        <v>298</v>
      </c>
      <c r="J43" s="86"/>
      <c r="K43" s="86"/>
      <c r="L43" s="100" t="s">
        <v>378</v>
      </c>
      <c r="M43" s="1" t="s">
        <v>266</v>
      </c>
    </row>
    <row r="44" spans="1:15" ht="150" x14ac:dyDescent="0.25">
      <c r="A44" s="19">
        <v>38</v>
      </c>
      <c r="B44" s="101" t="s">
        <v>291</v>
      </c>
      <c r="C44" s="4"/>
      <c r="D44" s="86"/>
      <c r="E44" s="86"/>
      <c r="F44" s="86"/>
      <c r="G44" s="4"/>
      <c r="H44" s="4"/>
      <c r="I44" s="88" t="s">
        <v>292</v>
      </c>
      <c r="J44" s="86"/>
      <c r="K44" s="86"/>
      <c r="L44" s="134" t="s">
        <v>373</v>
      </c>
      <c r="M44" s="1" t="s">
        <v>266</v>
      </c>
    </row>
    <row r="45" spans="1:15" ht="171" x14ac:dyDescent="0.25">
      <c r="A45" s="19">
        <v>39</v>
      </c>
      <c r="B45" s="101" t="s">
        <v>261</v>
      </c>
      <c r="C45" s="86"/>
      <c r="D45" s="86"/>
      <c r="E45" s="86"/>
      <c r="F45" s="86"/>
      <c r="G45" s="86"/>
      <c r="H45" s="107">
        <v>10000</v>
      </c>
      <c r="I45" s="122" t="s">
        <v>278</v>
      </c>
      <c r="J45" s="86"/>
      <c r="K45" s="86"/>
      <c r="L45" s="101" t="s">
        <v>345</v>
      </c>
      <c r="M45" s="1" t="s">
        <v>266</v>
      </c>
    </row>
    <row r="46" spans="1:15" ht="195" x14ac:dyDescent="0.25">
      <c r="A46" s="19">
        <v>40</v>
      </c>
      <c r="B46" s="101" t="s">
        <v>275</v>
      </c>
      <c r="C46" s="106">
        <v>389890</v>
      </c>
      <c r="D46" s="86"/>
      <c r="E46" s="86"/>
      <c r="F46" s="86"/>
      <c r="G46" s="108">
        <f>C46-H46</f>
        <v>19499.510000000009</v>
      </c>
      <c r="H46" s="107">
        <v>370390.49</v>
      </c>
      <c r="I46" s="131" t="s">
        <v>276</v>
      </c>
      <c r="J46" s="86"/>
      <c r="K46" s="86"/>
      <c r="L46" s="101" t="s">
        <v>346</v>
      </c>
      <c r="M46" s="1" t="s">
        <v>266</v>
      </c>
    </row>
    <row r="47" spans="1:15" ht="216" x14ac:dyDescent="0.25">
      <c r="A47" s="19">
        <v>41</v>
      </c>
      <c r="B47" s="101" t="s">
        <v>281</v>
      </c>
      <c r="C47" s="128" t="s">
        <v>282</v>
      </c>
      <c r="D47" s="109"/>
      <c r="E47" s="109"/>
      <c r="F47" s="109"/>
      <c r="G47" s="109"/>
      <c r="H47" s="110" t="s">
        <v>282</v>
      </c>
      <c r="I47" s="86"/>
      <c r="J47" s="86"/>
      <c r="K47" s="86"/>
      <c r="L47" s="101" t="s">
        <v>374</v>
      </c>
      <c r="M47" s="1" t="s">
        <v>266</v>
      </c>
    </row>
    <row r="48" spans="1:15" ht="150" x14ac:dyDescent="0.25">
      <c r="A48" s="19">
        <v>42</v>
      </c>
      <c r="B48" s="117" t="s">
        <v>305</v>
      </c>
      <c r="C48" s="125">
        <v>1051558.3700000001</v>
      </c>
      <c r="D48" s="86"/>
      <c r="E48" s="86"/>
      <c r="F48" s="86"/>
      <c r="G48" s="86"/>
      <c r="H48" s="86" t="s">
        <v>306</v>
      </c>
      <c r="I48" s="88" t="s">
        <v>307</v>
      </c>
      <c r="J48" s="88" t="s">
        <v>308</v>
      </c>
      <c r="K48" s="86"/>
      <c r="L48" s="135" t="s">
        <v>304</v>
      </c>
      <c r="M48" s="1" t="s">
        <v>266</v>
      </c>
    </row>
    <row r="49" spans="1:13" ht="63" x14ac:dyDescent="0.25">
      <c r="A49" s="19">
        <v>43</v>
      </c>
      <c r="B49" s="13" t="s">
        <v>129</v>
      </c>
      <c r="C49" s="14">
        <v>853383.83</v>
      </c>
      <c r="D49" s="14"/>
      <c r="E49" s="39">
        <f>C49-H49</f>
        <v>159575.83813008131</v>
      </c>
      <c r="F49" s="39"/>
      <c r="G49" s="14">
        <f>E49</f>
        <v>159575.83813008131</v>
      </c>
      <c r="H49" s="14">
        <f>C49/1.23</f>
        <v>693807.99186991865</v>
      </c>
      <c r="I49" s="13" t="s">
        <v>330</v>
      </c>
      <c r="J49" s="3"/>
      <c r="K49" s="3"/>
      <c r="L49" s="13" t="s">
        <v>369</v>
      </c>
      <c r="M49" s="1" t="s">
        <v>266</v>
      </c>
    </row>
    <row r="50" spans="1:13" ht="75" x14ac:dyDescent="0.25">
      <c r="A50" s="19">
        <v>44</v>
      </c>
      <c r="B50" s="117" t="s">
        <v>361</v>
      </c>
      <c r="C50" s="14">
        <v>6103565.6900000004</v>
      </c>
      <c r="D50" s="14"/>
      <c r="E50" s="14">
        <v>0</v>
      </c>
      <c r="F50" s="14">
        <v>1141317.1599999999</v>
      </c>
      <c r="G50" s="14">
        <f>D50+E50+F50</f>
        <v>1141317.1599999999</v>
      </c>
      <c r="H50" s="14">
        <f>C50-G50</f>
        <v>4962248.53</v>
      </c>
      <c r="I50" s="88" t="s">
        <v>362</v>
      </c>
      <c r="J50" s="86"/>
      <c r="K50" s="86"/>
      <c r="L50" s="100" t="s">
        <v>363</v>
      </c>
    </row>
    <row r="51" spans="1:13" ht="30" x14ac:dyDescent="0.25">
      <c r="A51" s="19">
        <v>45</v>
      </c>
      <c r="B51" s="117" t="s">
        <v>364</v>
      </c>
      <c r="C51" s="14"/>
      <c r="D51" s="14"/>
      <c r="E51" s="14"/>
      <c r="F51" s="14"/>
      <c r="G51" s="14"/>
      <c r="H51" s="14"/>
      <c r="I51" s="88"/>
      <c r="J51" s="86"/>
      <c r="K51" s="86"/>
      <c r="L51" s="100" t="s">
        <v>384</v>
      </c>
    </row>
    <row r="52" spans="1:13" ht="15.75" x14ac:dyDescent="0.25">
      <c r="A52" s="19">
        <v>46</v>
      </c>
      <c r="B52" s="117" t="s">
        <v>366</v>
      </c>
      <c r="C52" s="14"/>
      <c r="D52" s="14"/>
      <c r="E52" s="14"/>
      <c r="F52" s="14"/>
      <c r="G52" s="14">
        <v>25000</v>
      </c>
      <c r="H52" s="14">
        <v>25000</v>
      </c>
      <c r="I52" s="88"/>
      <c r="J52" s="86"/>
      <c r="K52" s="86"/>
      <c r="L52" s="100" t="s">
        <v>367</v>
      </c>
    </row>
    <row r="53" spans="1:13" ht="204.75" x14ac:dyDescent="0.25">
      <c r="A53" s="19">
        <v>47</v>
      </c>
      <c r="B53" s="88" t="s">
        <v>248</v>
      </c>
      <c r="C53" s="4">
        <v>50000</v>
      </c>
      <c r="D53" s="86"/>
      <c r="E53" s="86"/>
      <c r="F53" s="86"/>
      <c r="G53" s="86">
        <v>0</v>
      </c>
      <c r="H53" s="92">
        <v>50000</v>
      </c>
      <c r="I53" s="4" t="s">
        <v>249</v>
      </c>
      <c r="J53" s="88"/>
      <c r="K53" s="86"/>
      <c r="L53" s="138" t="s">
        <v>371</v>
      </c>
      <c r="M53" s="89"/>
    </row>
  </sheetData>
  <autoFilter ref="M1:M53">
    <filterColumn colId="0">
      <filters>
        <filter val="A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20.12.2024</vt:lpstr>
      <vt:lpstr>13.02.2025 </vt:lpstr>
      <vt:lpstr>20.03.2025</vt:lpstr>
      <vt:lpstr>16.04.2025</vt:lpstr>
      <vt:lpstr>21.05.2025</vt:lpstr>
      <vt:lpstr>26.06.2025</vt:lpstr>
      <vt:lpstr>25.09.2025</vt:lpstr>
      <vt:lpstr>10.2025</vt:lpstr>
      <vt:lpstr>20.11.2025</vt:lpstr>
      <vt:lpstr>11.12.2025</vt:lpstr>
      <vt:lpstr>18.12.2025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2025-12-17T13:49:43Z</dcterms:modified>
</cp:coreProperties>
</file>